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codeName="{AE6600E7-7A62-396C-DE95-9942FA9DD81E}"/>
  <workbookPr showInkAnnotation="0" codeName="ThisWorkbook"/>
  <mc:AlternateContent xmlns:mc="http://schemas.openxmlformats.org/markup-compatibility/2006">
    <mc:Choice Requires="x15">
      <x15ac:absPath xmlns:x15ac="http://schemas.microsoft.com/office/spreadsheetml/2010/11/ac" url="D:\"/>
    </mc:Choice>
  </mc:AlternateContent>
  <xr:revisionPtr revIDLastSave="0" documentId="13_ncr:1_{72354100-8994-421D-A48F-128943A8DCA0}" xr6:coauthVersionLast="47" xr6:coauthVersionMax="47" xr10:uidLastSave="{00000000-0000-0000-0000-000000000000}"/>
  <bookViews>
    <workbookView xWindow="-120" yWindow="-120" windowWidth="2064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5" i="34" l="1"/>
  <c r="U15" i="34"/>
  <c r="O15" i="34"/>
  <c r="Q15" i="34" s="1"/>
  <c r="M15" i="34"/>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71" l="1"/>
  <c r="R15" i="34"/>
  <c r="P15" i="28"/>
  <c r="P16" i="28"/>
  <c r="P17" i="28"/>
  <c r="P18" i="28"/>
  <c r="P24" i="2"/>
  <c r="R15" i="5"/>
  <c r="R17" i="5"/>
  <c r="Q17" i="1" s="1"/>
  <c r="P22" i="2"/>
  <c r="P23" i="2"/>
  <c r="P19" i="2"/>
  <c r="P20" i="2"/>
  <c r="P21"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5" i="34" l="1"/>
  <c r="N15" i="34"/>
  <c r="T15" i="71"/>
  <c r="L15" i="71"/>
  <c r="T18" i="28"/>
  <c r="L18" i="28"/>
  <c r="T17" i="28"/>
  <c r="L17" i="28"/>
  <c r="T16" i="28"/>
  <c r="L16" i="28"/>
  <c r="T15" i="28"/>
  <c r="L15" i="28"/>
  <c r="V15" i="5"/>
  <c r="N15" i="5"/>
  <c r="AF15" i="5" s="1"/>
  <c r="V17" i="5"/>
  <c r="N17" i="5"/>
  <c r="M17" i="1"/>
  <c r="U17" i="1"/>
  <c r="T24" i="2"/>
  <c r="L24" i="2"/>
  <c r="AC24" i="2" s="1"/>
  <c r="T23" i="2"/>
  <c r="L23" i="2"/>
  <c r="AC23" i="2" s="1"/>
  <c r="T22" i="2"/>
  <c r="L22" i="2"/>
  <c r="AC22" i="2" s="1"/>
  <c r="T21" i="2"/>
  <c r="L21" i="2"/>
  <c r="AC21" i="2" s="1"/>
  <c r="T20" i="2"/>
  <c r="L20" i="2"/>
  <c r="AC20" i="2" s="1"/>
  <c r="T19" i="2"/>
  <c r="L19" i="2"/>
  <c r="AC19" i="2" s="1"/>
  <c r="T18" i="2"/>
  <c r="L18" i="2"/>
  <c r="AC18" i="2" s="1"/>
  <c r="T17" i="2"/>
  <c r="L17" i="2"/>
  <c r="AC17" i="2" s="1"/>
  <c r="T16" i="2"/>
  <c r="L16" i="2"/>
  <c r="AC16" i="2" s="1"/>
  <c r="T15" i="2"/>
  <c r="L15" i="2"/>
  <c r="AC15" i="2" s="1"/>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D13" i="5" l="1"/>
  <c r="AG13" i="5"/>
  <c r="H17" i="1" s="1"/>
  <c r="AD13" i="6"/>
  <c r="H20" i="1" s="1"/>
  <c r="AD1" i="3"/>
  <c r="AD13" i="2"/>
  <c r="H14" i="1" s="1"/>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H25" i="1" l="1"/>
  <c r="AD13" i="3"/>
  <c r="H15" i="1" s="1"/>
  <c r="H18" i="1" s="1"/>
  <c r="H26" i="1" l="1"/>
  <c r="G13" i="44" s="1"/>
  <c r="H78" i="1" l="1"/>
  <c r="H79" i="1"/>
  <c r="G18" i="44" s="1"/>
  <c r="AB41" i="1"/>
  <c r="AB71" i="1" s="1"/>
  <c r="AB78" i="1" l="1"/>
  <c r="AA14" i="44"/>
  <c r="AB79" i="1"/>
  <c r="AA18" i="44" s="1"/>
</calcChain>
</file>

<file path=xl/sharedStrings.xml><?xml version="1.0" encoding="utf-8"?>
<sst xmlns="http://schemas.openxmlformats.org/spreadsheetml/2006/main" count="4577" uniqueCount="897">
  <si>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</si>
  <si>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</si>
  <si>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</si>
  <si>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</si>
  <si>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</si>
  <si>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</si>
  <si>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</si>
  <si>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</si>
  <si>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</si>
  <si>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</si>
  <si>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</si>
  <si>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</si>
  <si>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</si>
  <si>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</si>
  <si>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</si>
  <si>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</si>
  <si>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</si>
  <si>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</si>
  <si>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</si>
  <si>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</si>
  <si>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</si>
  <si>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</si>
  <si>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</si>
  <si>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</si>
  <si>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</si>
  <si>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</si>
  <si>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</si>
  <si>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</si>
  <si>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</si>
  <si>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</si>
  <si>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</si>
  <si>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</si>
  <si>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</si>
  <si>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</si>
  <si>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</si>
  <si>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</si>
  <si>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</si>
  <si>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</si>
  <si>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</si>
  <si>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</si>
  <si>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</si>
  <si>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</si>
  <si>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</si>
  <si>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</si>
  <si>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</si>
  <si>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</si>
  <si>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</si>
  <si>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</si>
  <si>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</si>
  <si>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</si>
  <si>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</si>
  <si>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</si>
  <si>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</si>
  <si>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</si>
  <si>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</si>
  <si>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</si>
  <si>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</si>
  <si>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</si>
  <si>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</si>
  <si>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</si>
  <si>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</si>
  <si>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</si>
  <si>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</si>
  <si>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</si>
  <si>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</si>
  <si>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</si>
  <si>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</si>
  <si>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</si>
  <si>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</si>
  <si>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</si>
  <si>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</si>
  <si>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</si>
  <si>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</si>
  <si>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</si>
  <si>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</si>
  <si>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</si>
  <si>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</si>
  <si>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</si>
  <si>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</si>
  <si>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</si>
  <si>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</si>
  <si>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</si>
  <si>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</si>
  <si>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</si>
  <si>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</si>
  <si>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</si>
  <si>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</si>
  <si>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</si>
  <si>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</si>
  <si>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</si>
  <si>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</si>
  <si>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</si>
  <si>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</si>
  <si>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</si>
  <si>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</si>
  <si>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</si>
  <si>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</si>
  <si>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</si>
  <si>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</si>
  <si>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</si>
  <si>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</si>
  <si>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</si>
  <si>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</si>
  <si>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</si>
  <si>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</si>
  <si>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</si>
  <si>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</si>
  <si>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</si>
  <si>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</si>
  <si>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</si>
  <si>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</si>
  <si>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</si>
  <si>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</si>
  <si>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</si>
  <si>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</si>
  <si>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</si>
  <si>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</si>
  <si>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</si>
  <si>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</si>
  <si>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</si>
  <si>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</si>
  <si>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</si>
  <si>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</si>
  <si>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</si>
  <si>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</si>
  <si>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</si>
  <si>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</si>
  <si>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</si>
  <si>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</si>
  <si>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</si>
  <si>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</si>
  <si>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</si>
  <si>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</si>
  <si>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</si>
  <si>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</si>
  <si>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</si>
  <si>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</si>
  <si>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</si>
  <si>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</si>
  <si>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</si>
  <si>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</si>
  <si>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</si>
  <si>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</si>
  <si>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</si>
  <si>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</si>
  <si>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</si>
  <si>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</si>
  <si>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</si>
  <si>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</si>
  <si>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</si>
  <si>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</si>
  <si>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</si>
  <si>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</si>
  <si>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</si>
  <si>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</si>
  <si>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</si>
  <si>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</si>
  <si>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</si>
  <si>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</si>
  <si>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</si>
  <si>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</si>
  <si>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</si>
  <si>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</si>
  <si>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</si>
  <si>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</si>
  <si>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</si>
  <si>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</si>
  <si>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</si>
  <si>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</si>
  <si>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</si>
  <si>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</si>
  <si>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</si>
  <si>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</si>
  <si>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</si>
  <si>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</si>
  <si>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</si>
  <si>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</si>
  <si>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</si>
  <si>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</si>
  <si>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</si>
  <si>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</si>
  <si>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</si>
  <si>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</si>
  <si>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</si>
  <si>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</si>
  <si>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</si>
  <si>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</si>
  <si>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</si>
  <si>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</si>
  <si>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</si>
  <si>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</si>
  <si>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</si>
  <si>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</si>
  <si>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</si>
  <si>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</si>
  <si>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</si>
  <si>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</si>
  <si>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</si>
  <si>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</si>
  <si>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</si>
  <si>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</si>
  <si>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</si>
  <si>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</si>
  <si>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</si>
  <si>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</si>
  <si>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</si>
  <si>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</si>
  <si>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</si>
  <si>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</si>
  <si>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</si>
  <si>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</si>
  <si>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</si>
  <si>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</si>
  <si>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</si>
  <si>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</si>
  <si>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</si>
  <si>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</si>
  <si>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</si>
  <si>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</si>
  <si>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</si>
  <si>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</si>
  <si>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</si>
  <si>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</si>
  <si>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</si>
  <si>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</si>
  <si>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</si>
  <si>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</si>
  <si>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</si>
  <si>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</si>
  <si>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</si>
  <si>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</si>
  <si>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</si>
  <si>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</si>
  <si>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</si>
  <si>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</si>
  <si>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</si>
  <si>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</si>
  <si>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</si>
  <si>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</si>
  <si>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</si>
  <si>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</si>
  <si>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</si>
  <si>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</si>
  <si>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</si>
  <si>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</si>
  <si>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</si>
  <si>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</si>
  <si>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</si>
  <si>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</si>
  <si>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</si>
  <si>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</si>
  <si>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</si>
  <si>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</si>
  <si>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</si>
  <si>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</si>
  <si>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</si>
  <si>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</si>
  <si>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</si>
  <si>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</si>
  <si>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</si>
  <si>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</si>
  <si>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</si>
  <si>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</si>
  <si>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</si>
  <si>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</si>
  <si>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</si>
  <si>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</si>
  <si>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</si>
  <si>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</si>
  <si>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</si>
  <si>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</si>
  <si>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</si>
  <si>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</si>
  <si>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</si>
  <si>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</si>
  <si>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</si>
  <si>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</si>
  <si>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</si>
  <si>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</si>
  <si>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</si>
  <si>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</si>
  <si>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</si>
  <si>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</si>
  <si>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</si>
  <si>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</si>
  <si>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</si>
  <si>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</si>
  <si>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</si>
  <si>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</si>
  <si>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</si>
  <si>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</si>
  <si>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</si>
  <si>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</si>
  <si>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</si>
  <si>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</si>
  <si>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</si>
  <si>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</si>
  <si>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</si>
  <si>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</si>
  <si>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</si>
  <si>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</si>
  <si>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</si>
  <si>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</si>
  <si>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</si>
  <si>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</si>
  <si>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</si>
  <si>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</si>
  <si>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</si>
  <si>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</si>
  <si>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</si>
  <si>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</si>
  <si>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</si>
  <si>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</si>
  <si>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</si>
  <si>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</si>
  <si>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</si>
  <si>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</si>
  <si>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</si>
  <si>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</si>
  <si>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</si>
  <si>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</si>
  <si>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</si>
  <si>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</si>
  <si>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</si>
  <si>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</si>
  <si>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</si>
  <si>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</si>
  <si>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</si>
  <si>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</si>
  <si>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</si>
  <si>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</si>
  <si>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</si>
  <si>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</si>
  <si>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</si>
  <si>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</si>
  <si>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</si>
  <si>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</si>
  <si>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</si>
  <si>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</si>
  <si>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</si>
  <si>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</si>
  <si>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</si>
  <si>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</si>
  <si>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</si>
  <si>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</si>
  <si>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</si>
  <si>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</si>
  <si>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</si>
  <si>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</si>
  <si>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</si>
  <si>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</si>
  <si>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</si>
  <si>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</si>
  <si>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</si>
  <si>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</si>
  <si>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</si>
  <si>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</si>
  <si>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</si>
  <si>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</si>
  <si>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</si>
  <si>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</si>
  <si>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</si>
  <si>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</si>
  <si>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</si>
  <si>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</si>
  <si>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</si>
  <si>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</si>
  <si>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</si>
  <si>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</si>
  <si>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</si>
  <si>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</si>
  <si>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</si>
  <si>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</si>
  <si>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</si>
  <si>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</si>
  <si>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</si>
  <si>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</si>
  <si>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</si>
  <si>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</si>
  <si>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</si>
  <si>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</si>
  <si>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</si>
  <si>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</si>
  <si>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</si>
  <si>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</si>
  <si>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</si>
  <si>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</si>
  <si>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</si>
  <si>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</si>
  <si>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</si>
  <si>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</si>
  <si>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</si>
  <si>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</si>
  <si>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</si>
  <si>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</si>
  <si>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</si>
  <si>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</si>
  <si>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</si>
  <si>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</si>
  <si>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</si>
  <si>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</si>
  <si>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</si>
  <si>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</si>
  <si>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</si>
  <si>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</si>
  <si>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</si>
  <si>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</si>
  <si>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</si>
  <si>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</si>
  <si>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</si>
  <si>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</si>
  <si>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</si>
  <si>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</si>
  <si>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</si>
  <si>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</si>
  <si>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</si>
  <si>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</si>
  <si>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</si>
  <si>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</si>
  <si>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</si>
  <si>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</si>
  <si>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</si>
  <si>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</si>
  <si>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</si>
  <si>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</si>
  <si>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</si>
  <si>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</si>
  <si>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</si>
  <si>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</si>
  <si>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</si>
  <si>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</si>
  <si>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</si>
  <si>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</si>
  <si>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</si>
  <si>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</si>
  <si>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</si>
  <si>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</si>
  <si>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</si>
  <si>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</si>
  <si>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</si>
  <si>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</si>
  <si>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</si>
  <si>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</si>
  <si>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</si>
  <si>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</si>
  <si>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</si>
  <si>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</si>
  <si>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</si>
  <si>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</si>
  <si>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</si>
  <si>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</si>
  <si>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</si>
  <si>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</si>
  <si>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</si>
  <si>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</si>
  <si>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</si>
  <si>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</si>
  <si>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</si>
  <si>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</si>
  <si>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</si>
  <si>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</si>
  <si>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</si>
  <si>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</si>
  <si>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</si>
  <si>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</si>
  <si>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</si>
  <si>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</si>
  <si>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</si>
  <si>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</si>
  <si>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</si>
  <si>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</si>
  <si>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</si>
  <si>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</si>
  <si>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</si>
  <si>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</si>
  <si>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</si>
  <si>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</si>
  <si>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</si>
  <si>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</si>
  <si>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</si>
  <si>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</si>
  <si>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</si>
  <si>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</si>
  <si>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</si>
  <si>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</si>
  <si>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</si>
  <si>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</si>
  <si>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</si>
  <si>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</si>
  <si>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</si>
  <si>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</si>
  <si>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</si>
  <si>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</si>
  <si>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</si>
  <si>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</si>
  <si>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</si>
  <si>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</si>
  <si>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</si>
  <si>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</si>
  <si>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</si>
  <si>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</si>
  <si>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</si>
  <si>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</si>
  <si>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</si>
  <si>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</si>
  <si>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</si>
  <si>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</si>
  <si>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</si>
  <si>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</si>
  <si>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</si>
  <si>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</si>
  <si>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</si>
  <si>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</si>
  <si>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</si>
  <si>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</si>
  <si>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</si>
  <si>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</si>
  <si>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</si>
  <si>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</si>
  <si>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</si>
  <si>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</si>
  <si>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</si>
  <si>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</si>
  <si>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</si>
  <si>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</si>
  <si>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</si>
  <si>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</si>
  <si>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</si>
  <si>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</si>
  <si>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</si>
  <si>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</si>
  <si>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</si>
  <si>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</si>
  <si>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</si>
  <si>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</si>
  <si>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</si>
  <si>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</si>
  <si>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</si>
  <si>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</si>
  <si>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</si>
  <si>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</si>
  <si>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</si>
  <si>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</si>
  <si>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</si>
  <si>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</si>
  <si>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</si>
  <si>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</si>
  <si>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</si>
  <si>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</si>
  <si>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</si>
  <si>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</si>
  <si>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</si>
  <si>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</si>
  <si>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</si>
  <si>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</si>
  <si>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</si>
  <si>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</si>
  <si>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</si>
  <si>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</si>
  <si>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</si>
  <si>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</si>
  <si>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</si>
  <si>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</si>
  <si>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</si>
  <si>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</si>
  <si>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</si>
  <si>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</si>
  <si>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</si>
  <si>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</si>
  <si>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</si>
  <si>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</si>
  <si>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</si>
  <si>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</si>
  <si>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</si>
  <si>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</si>
  <si>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</si>
  <si>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</si>
  <si>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</si>
  <si>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</si>
  <si>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</si>
  <si>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</si>
  <si>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</si>
  <si>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</si>
  <si>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</si>
  <si>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</si>
  <si>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</si>
  <si>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</si>
  <si>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</si>
  <si>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</si>
  <si>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</si>
  <si>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</si>
  <si>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</si>
  <si>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</si>
  <si>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</si>
  <si>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</si>
  <si>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</si>
  <si>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</si>
  <si>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</si>
  <si>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</si>
  <si>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</si>
  <si>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</si>
  <si>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</si>
  <si>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</si>
  <si>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</si>
  <si>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</si>
  <si>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</si>
  <si>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</si>
  <si>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</si>
  <si>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</si>
  <si>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</si>
  <si>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</si>
  <si>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</si>
  <si>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</si>
  <si>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</si>
  <si>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</si>
  <si>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</si>
  <si>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</si>
  <si>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</si>
  <si>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</si>
  <si>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</si>
  <si>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</si>
  <si>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</si>
  <si>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</si>
  <si>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</si>
  <si>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</si>
  <si>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</si>
  <si>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</si>
  <si>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</si>
  <si>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</si>
  <si>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</si>
  <si>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</si>
  <si>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</si>
  <si>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</si>
  <si>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</si>
  <si>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</si>
  <si>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</si>
  <si>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</si>
  <si>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</si>
  <si>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</si>
  <si>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</si>
  <si>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</si>
  <si>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</si>
  <si>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</si>
  <si>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</si>
  <si>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</si>
  <si>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</si>
  <si>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</si>
  <si>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</si>
  <si>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</si>
  <si>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</si>
  <si>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</si>
  <si>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</si>
  <si>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</si>
  <si>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</si>
  <si>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</si>
  <si>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</si>
  <si>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</si>
  <si>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</si>
  <si>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</si>
  <si>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</si>
  <si>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</si>
  <si>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</si>
  <si>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</si>
  <si>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</si>
  <si>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</si>
  <si>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</si>
  <si>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</si>
  <si>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</si>
  <si>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</si>
  <si>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</si>
  <si>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</si>
  <si>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</si>
  <si>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</si>
  <si>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</si>
  <si>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</si>
  <si>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</si>
  <si>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</si>
  <si>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</si>
  <si>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</si>
  <si>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</si>
  <si>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</si>
  <si>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</si>
  <si>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</si>
  <si>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</si>
  <si>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</si>
  <si>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</si>
  <si>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</si>
  <si>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</si>
  <si>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</si>
  <si>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</si>
  <si>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</si>
  <si>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</si>
  <si>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</si>
  <si>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</si>
  <si>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</si>
  <si>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</si>
  <si>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</si>
  <si>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</si>
  <si>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</si>
  <si>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</si>
  <si>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</si>
  <si>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</si>
  <si>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</si>
  <si>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</si>
  <si>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</si>
  <si>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</si>
  <si>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</si>
  <si>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</si>
  <si>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</si>
  <si>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</si>
  <si>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</si>
  <si>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</si>
  <si>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</si>
  <si>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</si>
  <si>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</si>
  <si>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</si>
  <si>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</si>
  <si>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</si>
  <si>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</si>
  <si>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</si>
  <si>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</si>
  <si>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</si>
  <si>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</si>
  <si>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</si>
  <si>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</si>
  <si>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</si>
  <si>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</si>
  <si>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</si>
  <si>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</si>
  <si>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</si>
  <si>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</si>
  <si>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</si>
  <si>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</si>
  <si>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</si>
  <si>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</si>
  <si>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</si>
  <si>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</si>
  <si>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</si>
  <si>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</si>
  <si>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</si>
  <si>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</si>
  <si>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</si>
  <si>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</si>
  <si>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</si>
  <si>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</si>
  <si>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</si>
  <si>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</si>
  <si>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</si>
  <si>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</si>
  <si>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</si>
  <si>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</si>
  <si>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</si>
  <si>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</si>
  <si>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</si>
  <si>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</si>
  <si>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</si>
  <si>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</si>
  <si>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</si>
  <si>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</si>
  <si>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</si>
  <si>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</si>
  <si>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</si>
  <si>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</si>
  <si>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</si>
  <si>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</si>
  <si>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</si>
  <si>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</si>
  <si>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</si>
  <si>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</si>
  <si>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</si>
  <si>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</si>
  <si>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</si>
  <si>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</si>
  <si>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</si>
  <si>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</si>
  <si>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</si>
  <si>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</si>
  <si>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</si>
  <si>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</si>
  <si>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</si>
  <si>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</si>
  <si>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</si>
  <si>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</si>
  <si>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</si>
  <si>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</si>
  <si>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</si>
  <si>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</si>
  <si>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</si>
  <si>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</si>
  <si>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</si>
  <si>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</si>
  <si>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</si>
  <si>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</si>
  <si>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</si>
  <si>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</si>
  <si>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</si>
  <si>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</si>
  <si>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</si>
  <si>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</si>
  <si>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</si>
  <si>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</si>
  <si>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</si>
  <si>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</si>
  <si>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</si>
  <si>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</si>
  <si>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</si>
  <si>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</si>
  <si>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</si>
  <si>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</si>
  <si>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</si>
  <si>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</si>
  <si>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</si>
  <si>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</si>
  <si>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</si>
  <si>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</si>
  <si>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</si>
  <si>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</si>
  <si>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</si>
  <si>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</si>
  <si>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</si>
  <si>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</si>
  <si>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</si>
  <si>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</si>
  <si>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</si>
  <si>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</si>
  <si>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</si>
  <si>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</si>
  <si>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</si>
  <si>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</si>
  <si>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</si>
  <si>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</si>
  <si>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</si>
  <si>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</si>
  <si>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</si>
  <si>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</si>
  <si>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</si>
  <si>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</si>
  <si>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</si>
  <si>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</si>
  <si>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</si>
  <si>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</si>
  <si>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</si>
  <si>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</si>
  <si>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</si>
  <si>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</si>
  <si>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</si>
  <si>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</si>
  <si>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</si>
  <si>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</si>
  <si>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</si>
  <si>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</si>
  <si>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</si>
  <si>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</si>
  <si>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</si>
  <si>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</si>
  <si>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</si>
  <si>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</si>
  <si>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</si>
  <si>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</si>
  <si>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</si>
  <si>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</si>
  <si>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</si>
  <si>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</si>
  <si>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512221</t>
  </si>
  <si>
    <t>INE177E01010</t>
  </si>
  <si>
    <t>SPV GLOBAL TRADING LTD ( FORMERLY KNOWN AS TARIFF CINE &amp; FINANCE LIMITED)</t>
  </si>
  <si>
    <t>31-12-2022</t>
  </si>
  <si>
    <t>ASHOK SHARMA</t>
  </si>
  <si>
    <t>GOPAL KRISHNA BABULAL MANGAL</t>
  </si>
  <si>
    <t>KIRTILAL RATANLA SAKHALA</t>
  </si>
  <si>
    <t>PRAHLADRAI PAREEK</t>
  </si>
  <si>
    <t>PRASHANT R JOSHI</t>
  </si>
  <si>
    <t>SEEMA S.N.BHASIN</t>
  </si>
  <si>
    <t>SHAJI VARUGHESE</t>
  </si>
  <si>
    <t>BALKRISHNA BINANI</t>
  </si>
  <si>
    <t>ANIRUDH BINANI</t>
  </si>
  <si>
    <t>APARNA MADHUR SOMANI</t>
  </si>
  <si>
    <t>AAIPS1171Q</t>
  </si>
  <si>
    <t>AAGPB5138C</t>
  </si>
  <si>
    <t>AABPB7500R</t>
  </si>
  <si>
    <t>ZZZZZ9999Z</t>
  </si>
  <si>
    <t>060100105118032105100061034084069088084066076079067075034032115116121108101061034119105100116104058032049048048037059032104101105103104116058032049048048037059034032099111110116101110116101100105116097098108101061034034062060100105118062060100105118062060100105118062060100105118062060100105118062080065078032111102032080114111109111116101114115032110111116032097118097105108097098108101046060047100105118062060047100105118062060047100105118062060047100105118062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</si>
  <si>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100105118062080065078032111102032080114111109111116101114115032110111116032097118097105108097098108101046060047100105118062060047100105118062060047100105118062</t>
  </si>
  <si>
    <t>BINANI COMMERCIAL CO LLP</t>
  </si>
  <si>
    <t>AATFB4401B</t>
  </si>
  <si>
    <t>ANNIE AGARWAL</t>
  </si>
  <si>
    <t>PRADEEP KUMAR DAMODAR PRASAD HARLALKA</t>
  </si>
  <si>
    <t>SHARADA BHATTER</t>
  </si>
  <si>
    <t>SUNIL KUMAR AGARWAL</t>
  </si>
  <si>
    <t>AFFPA3922D</t>
  </si>
  <si>
    <t>AEBPB7038J</t>
  </si>
  <si>
    <t>AAAPH3461N</t>
  </si>
  <si>
    <t>AENPT7620L</t>
  </si>
  <si>
    <t>PRAGDAS MATHURADAS (BOMBAY) LLP</t>
  </si>
  <si>
    <t>AAVFP8348P</t>
  </si>
  <si>
    <t>SUNIL KUMAR AGARWAL HUF .</t>
  </si>
  <si>
    <t>AAUHS8097P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</si>
</sst>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8">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164" fontId="0" fillId="13" borderId="4" xfId="0" applyNumberFormat="1" applyFill="1" applyBorder="1" applyAlignment="1" applyProtection="1">
      <alignment horizontal="right"/>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263525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19567823-4161-676D-9620-4B2260F7B7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1317625</xdr:colOff>
          <xdr:row>15</xdr:row>
          <xdr:rowOff>263525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F7005B90-17D2-B9E3-0694-0FC2A073626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1317625</xdr:colOff>
          <xdr:row>16</xdr:row>
          <xdr:rowOff>263525</xdr:rowOff>
        </xdr:to>
        <xdr:sp macro="" textlink="">
          <xdr:nvSpPr>
            <xdr:cNvPr id="6147" name="Button 3" hidden="1">
              <a:extLst>
                <a:ext uri="{63B3BB69-23CF-44E3-9099-C40C66FF867C}">
                  <a14:compatExt spid="_x0000_s6147"/>
                </a:ext>
                <a:ext uri="{FF2B5EF4-FFF2-40B4-BE49-F238E27FC236}">
                  <a16:creationId xmlns:a16="http://schemas.microsoft.com/office/drawing/2014/main" id="{A68AB5C6-0883-7E44-726E-6FD7C5296EB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17</xdr:row>
          <xdr:rowOff>63500</xdr:rowOff>
        </xdr:from>
        <xdr:to>
          <xdr:col>25</xdr:col>
          <xdr:colOff>1317625</xdr:colOff>
          <xdr:row>17</xdr:row>
          <xdr:rowOff>263525</xdr:rowOff>
        </xdr:to>
        <xdr:sp macro="" textlink="">
          <xdr:nvSpPr>
            <xdr:cNvPr id="6148" name="Button 4" hidden="1">
              <a:extLst>
                <a:ext uri="{63B3BB69-23CF-44E3-9099-C40C66FF867C}">
                  <a14:compatExt spid="_x0000_s6148"/>
                </a:ext>
                <a:ext uri="{FF2B5EF4-FFF2-40B4-BE49-F238E27FC236}">
                  <a16:creationId xmlns:a16="http://schemas.microsoft.com/office/drawing/2014/main" id="{939C43A2-C90D-1374-1DE4-75136496D4A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18</xdr:row>
          <xdr:rowOff>63500</xdr:rowOff>
        </xdr:from>
        <xdr:to>
          <xdr:col>25</xdr:col>
          <xdr:colOff>1317625</xdr:colOff>
          <xdr:row>18</xdr:row>
          <xdr:rowOff>263525</xdr:rowOff>
        </xdr:to>
        <xdr:sp macro="" textlink="">
          <xdr:nvSpPr>
            <xdr:cNvPr id="6149" name="Button 5" hidden="1">
              <a:extLst>
                <a:ext uri="{63B3BB69-23CF-44E3-9099-C40C66FF867C}">
                  <a14:compatExt spid="_x0000_s6149"/>
                </a:ext>
                <a:ext uri="{FF2B5EF4-FFF2-40B4-BE49-F238E27FC236}">
                  <a16:creationId xmlns:a16="http://schemas.microsoft.com/office/drawing/2014/main" id="{032F43A4-AC2C-8C4A-90CC-9E28C9E97B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19</xdr:row>
          <xdr:rowOff>63500</xdr:rowOff>
        </xdr:from>
        <xdr:to>
          <xdr:col>25</xdr:col>
          <xdr:colOff>1317625</xdr:colOff>
          <xdr:row>19</xdr:row>
          <xdr:rowOff>263525</xdr:rowOff>
        </xdr:to>
        <xdr:sp macro="" textlink="">
          <xdr:nvSpPr>
            <xdr:cNvPr id="6150" name="Button 6" hidden="1">
              <a:extLst>
                <a:ext uri="{63B3BB69-23CF-44E3-9099-C40C66FF867C}">
                  <a14:compatExt spid="_x0000_s6150"/>
                </a:ext>
                <a:ext uri="{FF2B5EF4-FFF2-40B4-BE49-F238E27FC236}">
                  <a16:creationId xmlns:a16="http://schemas.microsoft.com/office/drawing/2014/main" id="{CFB2D249-370D-D08E-53FC-A6524056639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20</xdr:row>
          <xdr:rowOff>63500</xdr:rowOff>
        </xdr:from>
        <xdr:to>
          <xdr:col>25</xdr:col>
          <xdr:colOff>1317625</xdr:colOff>
          <xdr:row>20</xdr:row>
          <xdr:rowOff>263525</xdr:rowOff>
        </xdr:to>
        <xdr:sp macro="" textlink="">
          <xdr:nvSpPr>
            <xdr:cNvPr id="6151" name="Button 7" hidden="1">
              <a:extLst>
                <a:ext uri="{63B3BB69-23CF-44E3-9099-C40C66FF867C}">
                  <a14:compatExt spid="_x0000_s6151"/>
                </a:ext>
                <a:ext uri="{FF2B5EF4-FFF2-40B4-BE49-F238E27FC236}">
                  <a16:creationId xmlns:a16="http://schemas.microsoft.com/office/drawing/2014/main" id="{2BDDB91E-8253-267F-C47B-0A2312C6F8F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21</xdr:row>
          <xdr:rowOff>63500</xdr:rowOff>
        </xdr:from>
        <xdr:to>
          <xdr:col>25</xdr:col>
          <xdr:colOff>1317625</xdr:colOff>
          <xdr:row>21</xdr:row>
          <xdr:rowOff>263525</xdr:rowOff>
        </xdr:to>
        <xdr:sp macro="" textlink="">
          <xdr:nvSpPr>
            <xdr:cNvPr id="6152" name="Button 8" hidden="1">
              <a:extLst>
                <a:ext uri="{63B3BB69-23CF-44E3-9099-C40C66FF867C}">
                  <a14:compatExt spid="_x0000_s6152"/>
                </a:ext>
                <a:ext uri="{FF2B5EF4-FFF2-40B4-BE49-F238E27FC236}">
                  <a16:creationId xmlns:a16="http://schemas.microsoft.com/office/drawing/2014/main" id="{927541F8-E9AC-2798-77B9-575873F9D0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22</xdr:row>
          <xdr:rowOff>63500</xdr:rowOff>
        </xdr:from>
        <xdr:to>
          <xdr:col>25</xdr:col>
          <xdr:colOff>1317625</xdr:colOff>
          <xdr:row>22</xdr:row>
          <xdr:rowOff>263525</xdr:rowOff>
        </xdr:to>
        <xdr:sp macro="" textlink="">
          <xdr:nvSpPr>
            <xdr:cNvPr id="6153" name="Button 9" hidden="1">
              <a:extLst>
                <a:ext uri="{63B3BB69-23CF-44E3-9099-C40C66FF867C}">
                  <a14:compatExt spid="_x0000_s6153"/>
                </a:ext>
                <a:ext uri="{FF2B5EF4-FFF2-40B4-BE49-F238E27FC236}">
                  <a16:creationId xmlns:a16="http://schemas.microsoft.com/office/drawing/2014/main" id="{1D884D2E-DF72-A063-1358-E40C8A73BB9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23</xdr:row>
          <xdr:rowOff>63500</xdr:rowOff>
        </xdr:from>
        <xdr:to>
          <xdr:col>25</xdr:col>
          <xdr:colOff>1317625</xdr:colOff>
          <xdr:row>23</xdr:row>
          <xdr:rowOff>263525</xdr:rowOff>
        </xdr:to>
        <xdr:sp macro="" textlink="">
          <xdr:nvSpPr>
            <xdr:cNvPr id="6154" name="Button 10" hidden="1">
              <a:extLst>
                <a:ext uri="{63B3BB69-23CF-44E3-9099-C40C66FF867C}">
                  <a14:compatExt spid="_x0000_s6154"/>
                </a:ext>
                <a:ext uri="{FF2B5EF4-FFF2-40B4-BE49-F238E27FC236}">
                  <a16:creationId xmlns:a16="http://schemas.microsoft.com/office/drawing/2014/main" id="{DD7F4870-C397-AEFD-57AB-6FF9D19930F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63500</xdr:colOff>
          <xdr:row>14</xdr:row>
          <xdr:rowOff>63500</xdr:rowOff>
        </xdr:from>
        <xdr:to>
          <xdr:col>27</xdr:col>
          <xdr:colOff>1317625</xdr:colOff>
          <xdr:row>14</xdr:row>
          <xdr:rowOff>263525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530F2DE0-C5F5-1008-5A8F-8F530476B95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63500</xdr:colOff>
          <xdr:row>14</xdr:row>
          <xdr:rowOff>63500</xdr:rowOff>
        </xdr:from>
        <xdr:to>
          <xdr:col>23</xdr:col>
          <xdr:colOff>1317625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352F9205-CB62-3215-1F64-9A1F570C9D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63500</xdr:colOff>
          <xdr:row>14</xdr:row>
          <xdr:rowOff>63500</xdr:rowOff>
        </xdr:from>
        <xdr:to>
          <xdr:col>23</xdr:col>
          <xdr:colOff>1317625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D57CA652-853C-7FE8-AE7D-AE5DF8E542C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63500</xdr:colOff>
          <xdr:row>15</xdr:row>
          <xdr:rowOff>63500</xdr:rowOff>
        </xdr:from>
        <xdr:to>
          <xdr:col>23</xdr:col>
          <xdr:colOff>1317625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9997A369-8389-2A10-08FD-59DB973D58D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63500</xdr:colOff>
          <xdr:row>16</xdr:row>
          <xdr:rowOff>63500</xdr:rowOff>
        </xdr:from>
        <xdr:to>
          <xdr:col>23</xdr:col>
          <xdr:colOff>1317625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DFD0231D-49B8-8BDF-30C2-F1B76E1FADF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63500</xdr:colOff>
          <xdr:row>17</xdr:row>
          <xdr:rowOff>63500</xdr:rowOff>
        </xdr:from>
        <xdr:to>
          <xdr:col>23</xdr:col>
          <xdr:colOff>1317625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12BEA6D0-EE79-C937-A38E-0494B6318D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263525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251E6CA7-4E2E-63C7-4A25-2CC97B2F20B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topLeftCell="A43" workbookViewId="0">
      <selection activeCell="D15" sqref="D15:J15"/>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88" t="s">
        <v>396</v>
      </c>
      <c r="F6" s="389"/>
      <c r="G6" s="389"/>
      <c r="H6" s="389"/>
      <c r="I6" s="390"/>
    </row>
    <row r="7" spans="4:10">
      <c r="E7" s="214" t="s">
        <v>397</v>
      </c>
      <c r="F7" s="391" t="s">
        <v>398</v>
      </c>
      <c r="G7" s="392"/>
      <c r="H7" s="392"/>
      <c r="I7" s="393"/>
    </row>
    <row r="8" spans="4:10">
      <c r="E8" s="214" t="s">
        <v>399</v>
      </c>
      <c r="F8" s="391" t="s">
        <v>400</v>
      </c>
      <c r="G8" s="394"/>
      <c r="H8" s="394"/>
      <c r="I8" s="395"/>
    </row>
    <row r="9" spans="4:10">
      <c r="E9" s="214" t="s">
        <v>401</v>
      </c>
      <c r="F9" s="391" t="s">
        <v>402</v>
      </c>
      <c r="G9" s="394"/>
      <c r="H9" s="394"/>
      <c r="I9" s="395"/>
    </row>
    <row r="10" spans="4:10">
      <c r="E10" s="214" t="s">
        <v>403</v>
      </c>
      <c r="F10" s="391" t="s">
        <v>583</v>
      </c>
      <c r="G10" s="394"/>
      <c r="H10" s="394"/>
      <c r="I10" s="395"/>
    </row>
    <row r="11" spans="4:10">
      <c r="E11" s="214" t="s">
        <v>582</v>
      </c>
      <c r="F11" s="391" t="s">
        <v>431</v>
      </c>
      <c r="G11" s="394"/>
      <c r="H11" s="394"/>
      <c r="I11" s="395"/>
    </row>
    <row r="12" spans="4:10">
      <c r="E12" s="214" t="s">
        <v>586</v>
      </c>
      <c r="F12" s="391" t="s">
        <v>587</v>
      </c>
      <c r="G12" s="394"/>
      <c r="H12" s="394"/>
      <c r="I12" s="395"/>
    </row>
    <row r="13" spans="4:10">
      <c r="I13" s="213"/>
    </row>
    <row r="14" spans="4:10">
      <c r="I14" s="213"/>
    </row>
    <row r="15" spans="4:10">
      <c r="D15" s="396" t="s">
        <v>404</v>
      </c>
      <c r="E15" s="397"/>
      <c r="F15" s="397"/>
      <c r="G15" s="397"/>
      <c r="H15" s="397"/>
      <c r="I15" s="397"/>
      <c r="J15" s="398"/>
    </row>
    <row r="16" spans="4:10" ht="27.75" customHeight="1">
      <c r="D16" s="399" t="s">
        <v>405</v>
      </c>
      <c r="E16" s="399"/>
      <c r="F16" s="399"/>
      <c r="G16" s="399"/>
      <c r="H16" s="399"/>
      <c r="I16" s="399"/>
      <c r="J16" s="399"/>
    </row>
    <row r="17" spans="4:10" ht="45" customHeight="1">
      <c r="D17" s="400" t="s">
        <v>406</v>
      </c>
      <c r="E17" s="400"/>
      <c r="F17" s="400"/>
      <c r="G17" s="400"/>
      <c r="H17" s="400"/>
      <c r="I17" s="400"/>
      <c r="J17" s="400"/>
    </row>
    <row r="18" spans="4:10">
      <c r="D18" s="215"/>
      <c r="E18" s="215"/>
      <c r="F18" s="215"/>
      <c r="G18" s="215"/>
      <c r="H18" s="215"/>
      <c r="I18" s="216"/>
      <c r="J18" s="215"/>
    </row>
    <row r="19" spans="4:10">
      <c r="I19" s="213"/>
    </row>
    <row r="20" spans="4:10" ht="15.75">
      <c r="D20" s="379" t="s">
        <v>407</v>
      </c>
      <c r="E20" s="380"/>
      <c r="F20" s="380"/>
      <c r="G20" s="380"/>
      <c r="H20" s="380"/>
      <c r="I20" s="380"/>
      <c r="J20" s="381"/>
    </row>
    <row r="21" spans="4:10" ht="18" customHeight="1">
      <c r="D21" s="401" t="s">
        <v>408</v>
      </c>
      <c r="E21" s="402"/>
      <c r="F21" s="402"/>
      <c r="G21" s="402"/>
      <c r="H21" s="402"/>
      <c r="I21" s="402"/>
      <c r="J21" s="403"/>
    </row>
    <row r="22" spans="4:10" ht="16.5" customHeight="1">
      <c r="D22" s="404" t="s">
        <v>409</v>
      </c>
      <c r="E22" s="405"/>
      <c r="F22" s="405"/>
      <c r="G22" s="405"/>
      <c r="H22" s="405"/>
      <c r="I22" s="405"/>
      <c r="J22" s="406"/>
    </row>
    <row r="23" spans="4:10" ht="16.5" customHeight="1">
      <c r="D23" s="365" t="s">
        <v>410</v>
      </c>
      <c r="E23" s="366"/>
      <c r="F23" s="366"/>
      <c r="G23" s="366"/>
      <c r="H23" s="366"/>
      <c r="I23" s="366"/>
      <c r="J23" s="367"/>
    </row>
    <row r="24" spans="4:10" ht="18.75" customHeight="1">
      <c r="D24" s="365" t="s">
        <v>411</v>
      </c>
      <c r="E24" s="366"/>
      <c r="F24" s="366"/>
      <c r="G24" s="366"/>
      <c r="H24" s="366"/>
      <c r="I24" s="366"/>
      <c r="J24" s="367"/>
    </row>
    <row r="25" spans="4:10" ht="28.5" customHeight="1">
      <c r="D25" s="368" t="s">
        <v>412</v>
      </c>
      <c r="E25" s="369"/>
      <c r="F25" s="369"/>
      <c r="G25" s="369"/>
      <c r="H25" s="369"/>
      <c r="I25" s="369"/>
      <c r="J25" s="370"/>
    </row>
    <row r="26" spans="4:10">
      <c r="I26" s="213"/>
    </row>
    <row r="27" spans="4:10">
      <c r="I27" s="213"/>
    </row>
    <row r="28" spans="4:10" ht="15.75">
      <c r="D28" s="385" t="s">
        <v>413</v>
      </c>
      <c r="E28" s="386"/>
      <c r="F28" s="386"/>
      <c r="G28" s="386"/>
      <c r="H28" s="386"/>
      <c r="I28" s="386"/>
      <c r="J28" s="387"/>
    </row>
    <row r="29" spans="4:10">
      <c r="D29" s="217">
        <v>1</v>
      </c>
      <c r="E29" s="377" t="s">
        <v>414</v>
      </c>
      <c r="F29" s="378"/>
      <c r="G29" s="378"/>
      <c r="H29" s="378"/>
      <c r="I29" s="378"/>
      <c r="J29" s="220" t="s">
        <v>415</v>
      </c>
    </row>
    <row r="30" spans="4:10">
      <c r="D30" s="217">
        <v>2</v>
      </c>
      <c r="E30" s="377" t="s">
        <v>432</v>
      </c>
      <c r="F30" s="378"/>
      <c r="G30" s="378"/>
      <c r="H30" s="378"/>
      <c r="I30" s="378"/>
      <c r="J30" s="220" t="s">
        <v>432</v>
      </c>
    </row>
    <row r="31" spans="4:10">
      <c r="D31" s="217">
        <v>3</v>
      </c>
      <c r="E31" s="377" t="s">
        <v>433</v>
      </c>
      <c r="F31" s="378"/>
      <c r="G31" s="378"/>
      <c r="H31" s="378"/>
      <c r="I31" s="378"/>
      <c r="J31" s="220" t="s">
        <v>433</v>
      </c>
    </row>
    <row r="32" spans="4:10">
      <c r="D32" s="217">
        <v>4</v>
      </c>
      <c r="E32" s="377" t="s">
        <v>434</v>
      </c>
      <c r="F32" s="378"/>
      <c r="G32" s="378"/>
      <c r="H32" s="378"/>
      <c r="I32" s="378"/>
      <c r="J32" s="220" t="s">
        <v>434</v>
      </c>
    </row>
    <row r="33" spans="4:10">
      <c r="D33" s="217">
        <v>5</v>
      </c>
      <c r="E33" s="377" t="s">
        <v>848</v>
      </c>
      <c r="F33" s="378"/>
      <c r="G33" s="378"/>
      <c r="H33" s="378"/>
      <c r="I33" s="378"/>
      <c r="J33" s="220" t="s">
        <v>848</v>
      </c>
    </row>
    <row r="34" spans="4:10">
      <c r="D34" s="218"/>
      <c r="E34" s="218"/>
      <c r="F34" s="218"/>
      <c r="G34" s="218"/>
      <c r="H34" s="218"/>
      <c r="I34" s="219"/>
      <c r="J34" s="218"/>
    </row>
    <row r="35" spans="4:10">
      <c r="D35" s="218"/>
      <c r="E35" s="218"/>
      <c r="F35" s="218"/>
      <c r="G35" s="218"/>
      <c r="H35" s="218"/>
      <c r="I35" s="219"/>
      <c r="J35" s="218"/>
    </row>
    <row r="36" spans="4:10" ht="15.75">
      <c r="D36" s="379" t="s">
        <v>580</v>
      </c>
      <c r="E36" s="380"/>
      <c r="F36" s="380"/>
      <c r="G36" s="380"/>
      <c r="H36" s="380"/>
      <c r="I36" s="380"/>
      <c r="J36" s="381"/>
    </row>
    <row r="37" spans="4:10" ht="30" customHeight="1">
      <c r="D37" s="382" t="s">
        <v>581</v>
      </c>
      <c r="E37" s="383"/>
      <c r="F37" s="383"/>
      <c r="G37" s="383"/>
      <c r="H37" s="383"/>
      <c r="I37" s="383"/>
      <c r="J37" s="384"/>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79" t="s">
        <v>584</v>
      </c>
      <c r="E41" s="380"/>
      <c r="F41" s="380"/>
      <c r="G41" s="380"/>
      <c r="H41" s="380"/>
      <c r="I41" s="380"/>
      <c r="J41" s="381"/>
    </row>
    <row r="42" spans="4:10" ht="60" customHeight="1">
      <c r="D42" s="411" t="s">
        <v>435</v>
      </c>
      <c r="E42" s="412"/>
      <c r="F42" s="412"/>
      <c r="G42" s="412"/>
      <c r="H42" s="412"/>
      <c r="I42" s="412"/>
      <c r="J42" s="413"/>
    </row>
    <row r="43" spans="4:10" ht="49.5" customHeight="1">
      <c r="D43" s="414" t="s">
        <v>416</v>
      </c>
      <c r="E43" s="415"/>
      <c r="F43" s="415"/>
      <c r="G43" s="415"/>
      <c r="H43" s="415"/>
      <c r="I43" s="415"/>
      <c r="J43" s="416"/>
    </row>
    <row r="44" spans="4:10" ht="53.25" customHeight="1">
      <c r="D44" s="414" t="s">
        <v>417</v>
      </c>
      <c r="E44" s="415"/>
      <c r="F44" s="415"/>
      <c r="G44" s="415"/>
      <c r="H44" s="415"/>
      <c r="I44" s="415"/>
      <c r="J44" s="416"/>
    </row>
    <row r="45" spans="4:10" ht="30" customHeight="1">
      <c r="D45" s="401" t="s">
        <v>418</v>
      </c>
      <c r="E45" s="417"/>
      <c r="F45" s="417"/>
      <c r="G45" s="417"/>
      <c r="H45" s="417"/>
      <c r="I45" s="417"/>
      <c r="J45" s="418"/>
    </row>
    <row r="46" spans="4:10" ht="56.25" customHeight="1">
      <c r="D46" s="371" t="s">
        <v>419</v>
      </c>
      <c r="E46" s="372"/>
      <c r="F46" s="372"/>
      <c r="G46" s="372"/>
      <c r="H46" s="372"/>
      <c r="I46" s="372"/>
      <c r="J46" s="373"/>
    </row>
    <row r="47" spans="4:10" ht="84.75" customHeight="1">
      <c r="D47" s="371" t="s">
        <v>420</v>
      </c>
      <c r="E47" s="372"/>
      <c r="F47" s="372"/>
      <c r="G47" s="372"/>
      <c r="H47" s="372"/>
      <c r="I47" s="372"/>
      <c r="J47" s="373"/>
    </row>
    <row r="48" spans="4:10" ht="61.5" customHeight="1">
      <c r="D48" s="374" t="s">
        <v>421</v>
      </c>
      <c r="E48" s="375"/>
      <c r="F48" s="375"/>
      <c r="G48" s="375"/>
      <c r="H48" s="375"/>
      <c r="I48" s="375"/>
      <c r="J48" s="376"/>
    </row>
    <row r="49" spans="4:10">
      <c r="I49" s="213"/>
    </row>
    <row r="50" spans="4:10">
      <c r="I50" s="213"/>
    </row>
    <row r="51" spans="4:10" ht="15.75">
      <c r="D51" s="385" t="s">
        <v>585</v>
      </c>
      <c r="E51" s="386"/>
      <c r="F51" s="386"/>
      <c r="G51" s="386"/>
      <c r="H51" s="386"/>
      <c r="I51" s="386"/>
      <c r="J51" s="387"/>
    </row>
    <row r="52" spans="4:10" ht="20.100000000000001" customHeight="1">
      <c r="D52" s="408" t="s">
        <v>422</v>
      </c>
      <c r="E52" s="408"/>
      <c r="F52" s="408"/>
      <c r="G52" s="408"/>
      <c r="H52" s="408"/>
      <c r="I52" s="408"/>
      <c r="J52" s="408"/>
    </row>
    <row r="53" spans="4:10" ht="20.100000000000001" customHeight="1">
      <c r="D53" s="408" t="s">
        <v>423</v>
      </c>
      <c r="E53" s="408"/>
      <c r="F53" s="408"/>
      <c r="G53" s="408"/>
      <c r="H53" s="408"/>
      <c r="I53" s="408"/>
      <c r="J53" s="408"/>
    </row>
    <row r="54" spans="4:10" ht="20.100000000000001" customHeight="1">
      <c r="D54" s="408" t="s">
        <v>424</v>
      </c>
      <c r="E54" s="408"/>
      <c r="F54" s="408"/>
      <c r="G54" s="408"/>
      <c r="H54" s="408"/>
      <c r="I54" s="408"/>
      <c r="J54" s="408"/>
    </row>
    <row r="55" spans="4:10" ht="42" customHeight="1">
      <c r="D55" s="408" t="s">
        <v>425</v>
      </c>
      <c r="E55" s="408"/>
      <c r="F55" s="408"/>
      <c r="G55" s="408"/>
      <c r="H55" s="408"/>
      <c r="I55" s="408"/>
      <c r="J55" s="408"/>
    </row>
    <row r="56" spans="4:10" ht="38.25" customHeight="1">
      <c r="D56" s="408" t="s">
        <v>426</v>
      </c>
      <c r="E56" s="408"/>
      <c r="F56" s="408"/>
      <c r="G56" s="408"/>
      <c r="H56" s="408"/>
      <c r="I56" s="408"/>
      <c r="J56" s="408"/>
    </row>
    <row r="57" spans="4:10" ht="38.25" customHeight="1">
      <c r="D57" s="409" t="s">
        <v>427</v>
      </c>
      <c r="E57" s="408"/>
      <c r="F57" s="408"/>
      <c r="G57" s="408"/>
      <c r="H57" s="408"/>
      <c r="I57" s="408"/>
      <c r="J57" s="408"/>
    </row>
    <row r="58" spans="4:10" ht="38.25" customHeight="1">
      <c r="D58" s="409" t="s">
        <v>428</v>
      </c>
      <c r="E58" s="408"/>
      <c r="F58" s="408"/>
      <c r="G58" s="408"/>
      <c r="H58" s="408"/>
      <c r="I58" s="408"/>
      <c r="J58" s="408"/>
    </row>
    <row r="59" spans="4:10" ht="25.5" customHeight="1">
      <c r="D59" s="410" t="s">
        <v>429</v>
      </c>
      <c r="E59" s="407"/>
      <c r="F59" s="407"/>
      <c r="G59" s="407"/>
      <c r="H59" s="407"/>
      <c r="I59" s="407"/>
      <c r="J59" s="407"/>
    </row>
    <row r="60" spans="4:10" ht="27.75" customHeight="1">
      <c r="D60" s="407" t="s">
        <v>430</v>
      </c>
      <c r="E60" s="407"/>
      <c r="F60" s="407"/>
      <c r="G60" s="407"/>
      <c r="H60" s="407"/>
      <c r="I60" s="407"/>
      <c r="J60" s="407"/>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E17" sqref="E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0" t="s">
        <v>90</v>
      </c>
      <c r="F5" s="421"/>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549"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19"/>
      <c r="F18" s="419"/>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awJxVwapqqHfW0mUo2A4IrQuNgCo6X1fld2CxKbEWOd2E04KQzVZWTToMhCznTnndiiJruOnRXNzjgMngMYNjA==" saltValue="gvrfgUT0PcGI6tpCxSAEHQ=="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600</v>
      </c>
      <c r="F16" s="310" t="s">
        <v>104</v>
      </c>
      <c r="G16" s="422"/>
      <c r="H16" s="423"/>
      <c r="I16" s="424"/>
      <c r="R16" s="169" t="s">
        <v>600</v>
      </c>
    </row>
  </sheetData>
  <sheetProtection algorithmName="SHA-512" hashValue="Ha/qtH7j9ulSxWk/r/9dpZrmhRRsNXlfYgdiEhzFa0gzlpLvbt7WkJrBfDrfDwwQaunugPvUHVae7Ac26YUYiA==" saltValue="JVdaL2Dmz80g5r7GxhQ+hg=="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R6" zoomScale="90" zoomScaleNormal="90" workbookViewId="0">
      <selection activeCell="AB16" sqref="AB16"/>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31" t="s">
        <v>146</v>
      </c>
      <c r="F8" s="432"/>
      <c r="G8" s="432"/>
      <c r="H8" s="432"/>
      <c r="I8" s="432"/>
      <c r="J8" s="432"/>
      <c r="K8" s="432"/>
      <c r="L8" s="432"/>
      <c r="M8" s="432"/>
      <c r="N8" s="432"/>
      <c r="O8" s="432"/>
      <c r="P8" s="432"/>
      <c r="Q8" s="432"/>
      <c r="R8" s="432"/>
      <c r="S8" s="432"/>
      <c r="T8" s="432"/>
      <c r="U8" s="432"/>
      <c r="V8" s="432"/>
      <c r="W8" s="432"/>
      <c r="X8" s="432"/>
      <c r="Y8" s="432"/>
      <c r="Z8" s="432"/>
      <c r="AA8" s="432"/>
      <c r="AB8" s="433"/>
    </row>
    <row r="9" spans="5:28" ht="22.5" customHeight="1">
      <c r="E9" s="434" t="s">
        <v>374</v>
      </c>
      <c r="F9" s="435"/>
      <c r="G9" s="435"/>
      <c r="H9" s="435"/>
      <c r="I9" s="435"/>
      <c r="J9" s="435"/>
      <c r="K9" s="435"/>
      <c r="L9" s="435"/>
      <c r="M9" s="435"/>
      <c r="N9" s="435"/>
      <c r="O9" s="435"/>
      <c r="P9" s="435"/>
      <c r="Q9" s="435"/>
      <c r="R9" s="435"/>
      <c r="S9" s="435"/>
      <c r="T9" s="435"/>
      <c r="U9" s="435"/>
      <c r="V9" s="435"/>
      <c r="W9" s="435"/>
      <c r="X9" s="435"/>
      <c r="Y9" s="435"/>
      <c r="Z9" s="435"/>
      <c r="AA9" s="435"/>
      <c r="AB9" s="436"/>
    </row>
    <row r="10" spans="5:28" ht="27" customHeight="1">
      <c r="E10" s="429" t="s">
        <v>132</v>
      </c>
      <c r="F10" s="429" t="s">
        <v>133</v>
      </c>
      <c r="G10" s="429" t="s">
        <v>2</v>
      </c>
      <c r="H10" s="429" t="s">
        <v>3</v>
      </c>
      <c r="I10" s="429" t="s">
        <v>4</v>
      </c>
      <c r="J10" s="429" t="s">
        <v>5</v>
      </c>
      <c r="K10" s="429" t="s">
        <v>6</v>
      </c>
      <c r="L10" s="429" t="s">
        <v>7</v>
      </c>
      <c r="M10" s="440" t="s">
        <v>134</v>
      </c>
      <c r="N10" s="441"/>
      <c r="O10" s="441"/>
      <c r="P10" s="442"/>
      <c r="Q10" s="429" t="s">
        <v>9</v>
      </c>
      <c r="R10" s="443" t="s">
        <v>447</v>
      </c>
      <c r="S10" s="429" t="s">
        <v>116</v>
      </c>
      <c r="T10" s="429" t="s">
        <v>11</v>
      </c>
      <c r="U10" s="425" t="s">
        <v>12</v>
      </c>
      <c r="V10" s="426"/>
      <c r="W10" s="425" t="s">
        <v>13</v>
      </c>
      <c r="X10" s="426"/>
      <c r="Y10" s="429" t="s">
        <v>14</v>
      </c>
      <c r="Z10" s="437" t="s">
        <v>708</v>
      </c>
      <c r="AA10" s="438"/>
      <c r="AB10" s="439"/>
    </row>
    <row r="11" spans="5:28" ht="24" customHeight="1">
      <c r="E11" s="430"/>
      <c r="F11" s="430"/>
      <c r="G11" s="430"/>
      <c r="H11" s="430"/>
      <c r="I11" s="430"/>
      <c r="J11" s="430"/>
      <c r="K11" s="430"/>
      <c r="L11" s="430"/>
      <c r="M11" s="437" t="s">
        <v>328</v>
      </c>
      <c r="N11" s="438"/>
      <c r="O11" s="439"/>
      <c r="P11" s="430" t="s">
        <v>135</v>
      </c>
      <c r="Q11" s="430"/>
      <c r="R11" s="443"/>
      <c r="S11" s="430"/>
      <c r="T11" s="430"/>
      <c r="U11" s="427"/>
      <c r="V11" s="428"/>
      <c r="W11" s="427"/>
      <c r="X11" s="428"/>
      <c r="Y11" s="430"/>
      <c r="Z11" s="437" t="s">
        <v>709</v>
      </c>
      <c r="AA11" s="438"/>
      <c r="AB11" s="439"/>
    </row>
    <row r="12" spans="5:28" ht="79.5" customHeight="1">
      <c r="E12" s="430"/>
      <c r="F12" s="430"/>
      <c r="G12" s="430"/>
      <c r="H12" s="430"/>
      <c r="I12" s="430"/>
      <c r="J12" s="430"/>
      <c r="K12" s="430"/>
      <c r="L12" s="430"/>
      <c r="M12" s="27" t="s">
        <v>17</v>
      </c>
      <c r="N12" s="55" t="s">
        <v>18</v>
      </c>
      <c r="O12" s="55" t="s">
        <v>19</v>
      </c>
      <c r="P12" s="430"/>
      <c r="Q12" s="430"/>
      <c r="R12" s="429"/>
      <c r="S12" s="430"/>
      <c r="T12" s="430"/>
      <c r="U12" s="27" t="s">
        <v>20</v>
      </c>
      <c r="V12" s="27" t="s">
        <v>21</v>
      </c>
      <c r="W12" s="27" t="s">
        <v>20</v>
      </c>
      <c r="X12" s="27" t="s">
        <v>21</v>
      </c>
      <c r="Y12" s="430"/>
      <c r="Z12" s="345" t="s">
        <v>710</v>
      </c>
      <c r="AA12" s="345" t="s">
        <v>711</v>
      </c>
      <c r="AB12" s="345" t="s">
        <v>712</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122</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633557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133</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1952143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82" zoomScaleNormal="82" workbookViewId="0">
      <pane xSplit="3" ySplit="5" topLeftCell="F71" activePane="bottomRight" state="frozen"/>
      <selection activeCell="C7" sqref="C7"/>
      <selection pane="topRight" activeCell="F7" sqref="F7"/>
      <selection pane="bottomLeft" activeCell="C12" sqref="C12"/>
      <selection pane="bottomRight" activeCell="N80" sqref="N80:O80"/>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473" t="s">
        <v>115</v>
      </c>
      <c r="F9" s="468" t="s">
        <v>0</v>
      </c>
      <c r="G9" s="469"/>
      <c r="H9" s="467" t="s">
        <v>2</v>
      </c>
      <c r="I9" s="467" t="s">
        <v>3</v>
      </c>
      <c r="J9" s="467" t="s">
        <v>4</v>
      </c>
      <c r="K9" s="430" t="s">
        <v>5</v>
      </c>
      <c r="L9" s="430" t="s">
        <v>6</v>
      </c>
      <c r="M9" s="444" t="s">
        <v>7</v>
      </c>
      <c r="N9" s="437" t="s">
        <v>8</v>
      </c>
      <c r="O9" s="438"/>
      <c r="P9" s="438"/>
      <c r="Q9" s="439"/>
      <c r="R9" s="467" t="s">
        <v>9</v>
      </c>
      <c r="S9" s="483" t="s">
        <v>447</v>
      </c>
      <c r="T9" s="467" t="s">
        <v>116</v>
      </c>
      <c r="U9" s="492" t="s">
        <v>11</v>
      </c>
      <c r="V9" s="430" t="s">
        <v>12</v>
      </c>
      <c r="W9" s="430"/>
      <c r="X9" s="430" t="s">
        <v>13</v>
      </c>
      <c r="Y9" s="430"/>
      <c r="Z9" s="467" t="s">
        <v>14</v>
      </c>
      <c r="AA9" s="499" t="s">
        <v>708</v>
      </c>
      <c r="AB9" s="500"/>
      <c r="AC9" s="501"/>
    </row>
    <row r="10" spans="5:58" ht="28.5" customHeight="1">
      <c r="E10" s="474"/>
      <c r="F10" s="470"/>
      <c r="G10" s="471"/>
      <c r="H10" s="467"/>
      <c r="I10" s="467"/>
      <c r="J10" s="467"/>
      <c r="K10" s="430"/>
      <c r="L10" s="430"/>
      <c r="M10" s="444"/>
      <c r="N10" s="437" t="s">
        <v>15</v>
      </c>
      <c r="O10" s="438"/>
      <c r="P10" s="439"/>
      <c r="Q10" s="444" t="s">
        <v>16</v>
      </c>
      <c r="R10" s="467"/>
      <c r="S10" s="484"/>
      <c r="T10" s="467"/>
      <c r="U10" s="492"/>
      <c r="V10" s="430"/>
      <c r="W10" s="430"/>
      <c r="X10" s="430"/>
      <c r="Y10" s="430"/>
      <c r="Z10" s="467"/>
      <c r="AA10" s="437" t="s">
        <v>709</v>
      </c>
      <c r="AB10" s="438"/>
      <c r="AC10" s="439"/>
    </row>
    <row r="11" spans="5:58" ht="113.25" customHeight="1">
      <c r="E11" s="475"/>
      <c r="F11" s="425"/>
      <c r="G11" s="426"/>
      <c r="H11" s="467"/>
      <c r="I11" s="467"/>
      <c r="J11" s="467"/>
      <c r="K11" s="430"/>
      <c r="L11" s="430"/>
      <c r="M11" s="444"/>
      <c r="N11" s="55" t="s">
        <v>17</v>
      </c>
      <c r="O11" s="55" t="s">
        <v>18</v>
      </c>
      <c r="P11" s="122" t="s">
        <v>19</v>
      </c>
      <c r="Q11" s="444"/>
      <c r="R11" s="467"/>
      <c r="S11" s="485"/>
      <c r="T11" s="467"/>
      <c r="U11" s="492"/>
      <c r="V11" s="55" t="s">
        <v>20</v>
      </c>
      <c r="W11" s="55" t="s">
        <v>21</v>
      </c>
      <c r="X11" s="122" t="s">
        <v>20</v>
      </c>
      <c r="Y11" s="55" t="s">
        <v>21</v>
      </c>
      <c r="Z11" s="467"/>
      <c r="AA11" s="55" t="s">
        <v>710</v>
      </c>
      <c r="AB11" s="55" t="s">
        <v>711</v>
      </c>
      <c r="AC11" s="55" t="s">
        <v>712</v>
      </c>
    </row>
    <row r="12" spans="5:58" ht="18.75" customHeight="1">
      <c r="E12" s="98" t="s">
        <v>22</v>
      </c>
      <c r="F12" s="502" t="s">
        <v>23</v>
      </c>
      <c r="G12" s="503"/>
      <c r="H12" s="503"/>
      <c r="I12" s="503"/>
      <c r="J12" s="503"/>
      <c r="K12" s="503"/>
      <c r="L12" s="503"/>
      <c r="M12" s="503"/>
      <c r="N12" s="503"/>
      <c r="O12" s="503"/>
      <c r="P12" s="503"/>
      <c r="Q12" s="503"/>
      <c r="R12" s="503"/>
      <c r="S12" s="503"/>
      <c r="T12" s="503"/>
      <c r="U12" s="503"/>
      <c r="V12" s="503"/>
      <c r="W12" s="503"/>
      <c r="X12" s="503"/>
      <c r="Y12" s="503"/>
      <c r="Z12" s="503"/>
      <c r="AA12" s="503"/>
      <c r="AB12" s="503"/>
      <c r="AC12" s="504"/>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493"/>
      <c r="AB14" s="494"/>
      <c r="AC14" s="495"/>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61"/>
      <c r="AB15" s="462"/>
      <c r="AC15" s="463"/>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61"/>
      <c r="AB16" s="462"/>
      <c r="AC16" s="463"/>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61"/>
      <c r="AB17" s="462"/>
      <c r="AC17" s="463"/>
      <c r="AH17" t="s">
        <v>286</v>
      </c>
      <c r="AR17" t="s">
        <v>169</v>
      </c>
      <c r="AX17" t="s">
        <v>286</v>
      </c>
      <c r="AZ17" t="s">
        <v>332</v>
      </c>
      <c r="BF17" t="s">
        <v>315</v>
      </c>
    </row>
    <row r="18" spans="5:58" ht="20.100000000000001" customHeight="1">
      <c r="E18" s="450" t="s">
        <v>35</v>
      </c>
      <c r="F18" s="450"/>
      <c r="G18" s="450"/>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64"/>
      <c r="AB18" s="465"/>
      <c r="AC18" s="466"/>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64"/>
      <c r="AB19" s="465"/>
      <c r="AC19" s="466"/>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61"/>
      <c r="AB20" s="462"/>
      <c r="AC20" s="463"/>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61"/>
      <c r="AB21" s="462"/>
      <c r="AC21" s="463"/>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61"/>
      <c r="AB22" s="462"/>
      <c r="AC22" s="463"/>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61"/>
      <c r="AB23" s="462"/>
      <c r="AC23" s="463"/>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61"/>
      <c r="AB24" s="462"/>
      <c r="AC24" s="463"/>
      <c r="AH24" t="s">
        <v>289</v>
      </c>
      <c r="AR24" t="s">
        <v>175</v>
      </c>
    </row>
    <row r="25" spans="5:58" ht="20.100000000000001" customHeight="1">
      <c r="E25" s="450" t="s">
        <v>43</v>
      </c>
      <c r="F25" s="450"/>
      <c r="G25" s="450"/>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64"/>
      <c r="AB25" s="465"/>
      <c r="AC25" s="466"/>
      <c r="AR25" t="s">
        <v>176</v>
      </c>
    </row>
    <row r="26" spans="5:58" ht="36.75" customHeight="1">
      <c r="E26" s="451" t="s">
        <v>88</v>
      </c>
      <c r="F26" s="451"/>
      <c r="G26" s="451"/>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496"/>
      <c r="AB26" s="497"/>
      <c r="AC26" s="498"/>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05" t="s">
        <v>655</v>
      </c>
      <c r="G29" s="506"/>
      <c r="H29" s="506"/>
      <c r="I29" s="506"/>
      <c r="J29" s="506"/>
      <c r="K29" s="506"/>
      <c r="L29" s="506"/>
      <c r="M29" s="506"/>
      <c r="N29" s="506"/>
      <c r="O29" s="506"/>
      <c r="P29" s="506"/>
      <c r="Q29" s="506"/>
      <c r="R29" s="506"/>
      <c r="S29" s="506"/>
      <c r="T29" s="506"/>
      <c r="U29" s="506"/>
      <c r="V29" s="506"/>
      <c r="W29" s="506"/>
      <c r="X29" s="506"/>
      <c r="Y29" s="506"/>
      <c r="Z29" s="506"/>
      <c r="AA29" s="506"/>
      <c r="AB29" s="506"/>
      <c r="AC29" s="507"/>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77"/>
      <c r="Y30" s="478"/>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79"/>
      <c r="Y31" s="480"/>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79"/>
      <c r="Y32" s="480"/>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79"/>
      <c r="Y33" s="480"/>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79"/>
      <c r="Y34" s="480"/>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79"/>
      <c r="Y35" s="480"/>
      <c r="Z35" s="240"/>
      <c r="AA35" s="240"/>
      <c r="AB35" s="240"/>
      <c r="AC35" s="240"/>
      <c r="AH35" t="s">
        <v>296</v>
      </c>
      <c r="AR35" t="s">
        <v>182</v>
      </c>
      <c r="AX35" t="s">
        <v>296</v>
      </c>
      <c r="AZ35" t="s">
        <v>210</v>
      </c>
      <c r="BF35" t="s">
        <v>313</v>
      </c>
    </row>
    <row r="36" spans="5:58" ht="20.100000000000001" customHeight="1">
      <c r="E36" s="88" t="s">
        <v>51</v>
      </c>
      <c r="F36" s="318"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79"/>
      <c r="Y36" s="480"/>
      <c r="Z36" s="240"/>
      <c r="AA36" s="240"/>
      <c r="AB36" s="240"/>
      <c r="AC36" s="240"/>
      <c r="AH36" t="s">
        <v>826</v>
      </c>
      <c r="AR36" t="s">
        <v>720</v>
      </c>
      <c r="AX36" t="s">
        <v>826</v>
      </c>
      <c r="AZ36" t="s">
        <v>747</v>
      </c>
      <c r="BF36" t="s">
        <v>746</v>
      </c>
    </row>
    <row r="37" spans="5:58" ht="20.100000000000001" customHeight="1">
      <c r="E37" s="88" t="s">
        <v>53</v>
      </c>
      <c r="F37" s="319"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79"/>
      <c r="Y37" s="480"/>
      <c r="Z37" s="240"/>
      <c r="AA37" s="240"/>
      <c r="AB37" s="240"/>
      <c r="AC37" s="240"/>
      <c r="AH37" t="s">
        <v>827</v>
      </c>
      <c r="AR37" t="s">
        <v>721</v>
      </c>
      <c r="AX37" t="s">
        <v>827</v>
      </c>
      <c r="AZ37" t="s">
        <v>749</v>
      </c>
      <c r="BF37" t="s">
        <v>748</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79"/>
      <c r="Y38" s="480"/>
      <c r="Z38" s="240"/>
      <c r="AA38" s="240"/>
      <c r="AB38" s="240"/>
      <c r="AC38" s="240"/>
      <c r="AH38" t="s">
        <v>197</v>
      </c>
      <c r="AR38" t="s">
        <v>183</v>
      </c>
      <c r="AX38" t="s">
        <v>197</v>
      </c>
      <c r="AZ38" t="s">
        <v>331</v>
      </c>
      <c r="BF38" t="s">
        <v>314</v>
      </c>
    </row>
    <row r="39" spans="5:58" ht="20.100000000000001" customHeight="1">
      <c r="E39" s="88" t="s">
        <v>670</v>
      </c>
      <c r="F39" s="320"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79"/>
      <c r="Y39" s="480"/>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79"/>
      <c r="Y40" s="480"/>
      <c r="Z40" s="240"/>
      <c r="AA40" s="240"/>
      <c r="AB40" s="240"/>
      <c r="AC40" s="240"/>
      <c r="AH40" t="s">
        <v>297</v>
      </c>
      <c r="AR40" t="s">
        <v>723</v>
      </c>
      <c r="AX40" t="s">
        <v>297</v>
      </c>
      <c r="AZ40" t="s">
        <v>753</v>
      </c>
      <c r="BF40" t="s">
        <v>751</v>
      </c>
    </row>
    <row r="41" spans="5:58" ht="20.100000000000001" customHeight="1">
      <c r="E41" s="450" t="s">
        <v>56</v>
      </c>
      <c r="F41" s="450"/>
      <c r="G41" s="450"/>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81"/>
      <c r="Y41" s="482"/>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53" t="s">
        <v>656</v>
      </c>
      <c r="G42" s="454"/>
      <c r="H42" s="454"/>
      <c r="I42" s="454"/>
      <c r="J42" s="454"/>
      <c r="K42" s="454"/>
      <c r="L42" s="454"/>
      <c r="M42" s="454"/>
      <c r="N42" s="454"/>
      <c r="O42" s="454"/>
      <c r="P42" s="454"/>
      <c r="Q42" s="454"/>
      <c r="R42" s="454"/>
      <c r="S42" s="454"/>
      <c r="T42" s="454"/>
      <c r="U42" s="454"/>
      <c r="V42" s="454"/>
      <c r="W42" s="454"/>
      <c r="X42" s="454"/>
      <c r="Y42" s="454"/>
      <c r="Z42" s="454"/>
      <c r="AA42" s="454"/>
      <c r="AB42" s="454"/>
      <c r="AC42" s="455"/>
    </row>
    <row r="43" spans="5:58" ht="20.100000000000001" customHeight="1">
      <c r="E43" s="88" t="s">
        <v>26</v>
      </c>
      <c r="F43" s="321"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77"/>
      <c r="Y43" s="478"/>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79"/>
      <c r="Y44" s="480"/>
      <c r="Z44" s="240"/>
      <c r="AA44" s="240"/>
      <c r="AB44" s="240"/>
      <c r="AC44" s="240"/>
      <c r="AH44" t="s">
        <v>292</v>
      </c>
      <c r="AR44" t="s">
        <v>180</v>
      </c>
      <c r="AX44" t="s">
        <v>292</v>
      </c>
      <c r="AZ44" t="s">
        <v>208</v>
      </c>
      <c r="BF44" t="s">
        <v>311</v>
      </c>
    </row>
    <row r="45" spans="5:58" ht="20.100000000000001" customHeight="1">
      <c r="E45" s="88" t="s">
        <v>30</v>
      </c>
      <c r="F45" s="322"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79"/>
      <c r="Y45" s="480"/>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79"/>
      <c r="Y46" s="480"/>
      <c r="Z46" s="240"/>
      <c r="AA46" s="240"/>
      <c r="AB46" s="240"/>
      <c r="AC46" s="240"/>
      <c r="AH46" t="s">
        <v>293</v>
      </c>
      <c r="AR46" t="s">
        <v>726</v>
      </c>
      <c r="AX46" t="s">
        <v>293</v>
      </c>
      <c r="AZ46" t="s">
        <v>759</v>
      </c>
      <c r="BF46" t="s">
        <v>758</v>
      </c>
    </row>
    <row r="47" spans="5:58" ht="20.100000000000001" customHeight="1">
      <c r="E47" s="88" t="s">
        <v>42</v>
      </c>
      <c r="F47" s="323"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79"/>
      <c r="Y47" s="480"/>
      <c r="Z47" s="240"/>
      <c r="AA47" s="240"/>
      <c r="AB47" s="240"/>
      <c r="AC47" s="240"/>
      <c r="AH47" t="s">
        <v>694</v>
      </c>
      <c r="AR47" t="s">
        <v>727</v>
      </c>
      <c r="AX47" t="s">
        <v>694</v>
      </c>
      <c r="AZ47" t="s">
        <v>761</v>
      </c>
      <c r="BF47" t="s">
        <v>760</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79"/>
      <c r="Y48" s="480"/>
      <c r="Z48" s="240"/>
      <c r="AA48" s="240"/>
      <c r="AB48" s="240"/>
      <c r="AC48" s="240"/>
      <c r="AH48" t="s">
        <v>798</v>
      </c>
      <c r="AR48" t="s">
        <v>184</v>
      </c>
      <c r="AX48" t="s">
        <v>798</v>
      </c>
      <c r="AZ48" t="s">
        <v>763</v>
      </c>
      <c r="BF48" t="s">
        <v>762</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79"/>
      <c r="Y49" s="480"/>
      <c r="Z49" s="240"/>
      <c r="AA49" s="240"/>
      <c r="AB49" s="240"/>
      <c r="AC49" s="240"/>
      <c r="AH49" t="s">
        <v>828</v>
      </c>
      <c r="AR49" t="s">
        <v>728</v>
      </c>
      <c r="AX49" t="s">
        <v>828</v>
      </c>
      <c r="AZ49" t="s">
        <v>765</v>
      </c>
      <c r="BF49" t="s">
        <v>764</v>
      </c>
    </row>
    <row r="50" spans="5:58" ht="20.100000000000001" customHeight="1">
      <c r="E50" s="450" t="s">
        <v>60</v>
      </c>
      <c r="F50" s="450"/>
      <c r="G50" s="450"/>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81"/>
      <c r="Y50" s="482"/>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53" t="s">
        <v>659</v>
      </c>
      <c r="G51" s="454"/>
      <c r="H51" s="454"/>
      <c r="I51" s="454"/>
      <c r="J51" s="454"/>
      <c r="K51" s="454"/>
      <c r="L51" s="454"/>
      <c r="M51" s="454"/>
      <c r="N51" s="454"/>
      <c r="O51" s="454"/>
      <c r="P51" s="454"/>
      <c r="Q51" s="454"/>
      <c r="R51" s="454"/>
      <c r="S51" s="454"/>
      <c r="T51" s="454"/>
      <c r="U51" s="454"/>
      <c r="V51" s="454"/>
      <c r="W51" s="454"/>
      <c r="X51" s="454"/>
      <c r="Y51" s="454"/>
      <c r="Z51" s="454"/>
      <c r="AA51" s="454"/>
      <c r="AB51" s="454"/>
      <c r="AC51" s="455"/>
    </row>
    <row r="52" spans="5:58" ht="20.100000000000001" customHeight="1">
      <c r="E52" s="315" t="s">
        <v>26</v>
      </c>
      <c r="F52" s="338" t="s">
        <v>649</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77"/>
      <c r="Y52" s="478"/>
      <c r="Z52" s="240"/>
      <c r="AA52" s="240"/>
      <c r="AB52" s="240"/>
      <c r="AC52" s="240"/>
      <c r="AH52" t="s">
        <v>194</v>
      </c>
      <c r="AR52" t="s">
        <v>729</v>
      </c>
      <c r="AX52" t="s">
        <v>194</v>
      </c>
      <c r="AZ52" t="s">
        <v>767</v>
      </c>
      <c r="BF52" t="s">
        <v>766</v>
      </c>
    </row>
    <row r="53" spans="5:58" ht="20.100000000000001" customHeight="1">
      <c r="E53" s="316" t="s">
        <v>28</v>
      </c>
      <c r="F53" s="325" t="s">
        <v>660</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79"/>
      <c r="Y53" s="480"/>
      <c r="Z53" s="240"/>
      <c r="AA53" s="240"/>
      <c r="AB53" s="240"/>
      <c r="AC53" s="240"/>
      <c r="AH53" t="s">
        <v>829</v>
      </c>
      <c r="AR53" t="s">
        <v>730</v>
      </c>
      <c r="AX53" t="s">
        <v>829</v>
      </c>
      <c r="AZ53" t="s">
        <v>769</v>
      </c>
      <c r="BF53" t="s">
        <v>768</v>
      </c>
    </row>
    <row r="54" spans="5:58" ht="30">
      <c r="E54" s="317" t="s">
        <v>30</v>
      </c>
      <c r="F54" s="326" t="s">
        <v>661</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79"/>
      <c r="Y54" s="480"/>
      <c r="Z54" s="240"/>
      <c r="AA54" s="240"/>
      <c r="AB54" s="240"/>
      <c r="AC54" s="240"/>
      <c r="AH54" t="s">
        <v>830</v>
      </c>
      <c r="AR54" t="s">
        <v>731</v>
      </c>
      <c r="AX54" t="s">
        <v>830</v>
      </c>
      <c r="AZ54" t="s">
        <v>771</v>
      </c>
      <c r="BF54" t="s">
        <v>770</v>
      </c>
    </row>
    <row r="55" spans="5:58" ht="20.100000000000001" customHeight="1">
      <c r="E55" s="450" t="s">
        <v>65</v>
      </c>
      <c r="F55" s="450"/>
      <c r="G55" s="450"/>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79"/>
      <c r="Y55" s="480"/>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4"/>
      <c r="I56" s="284"/>
      <c r="J56" s="284"/>
      <c r="K56" s="138"/>
      <c r="L56" s="138"/>
      <c r="M56" s="139"/>
      <c r="N56" s="140"/>
      <c r="O56" s="140"/>
      <c r="P56" s="284"/>
      <c r="Q56" s="139"/>
      <c r="R56" s="284"/>
      <c r="S56" s="284"/>
      <c r="T56" s="284"/>
      <c r="U56" s="138"/>
      <c r="V56" s="140"/>
      <c r="W56" s="141"/>
      <c r="X56" s="479"/>
      <c r="Y56" s="480"/>
      <c r="Z56" s="333"/>
      <c r="AA56" s="123"/>
      <c r="AB56" s="123"/>
      <c r="AC56" s="289"/>
    </row>
    <row r="57" spans="5:58" ht="51.75" customHeight="1">
      <c r="E57" s="314" t="s">
        <v>26</v>
      </c>
      <c r="F57" s="312" t="s">
        <v>662</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79"/>
      <c r="Y57" s="480"/>
      <c r="Z57" s="240"/>
      <c r="AA57" s="240"/>
      <c r="AB57" s="240"/>
      <c r="AC57" s="240"/>
      <c r="AH57" t="s">
        <v>831</v>
      </c>
      <c r="AR57" t="s">
        <v>732</v>
      </c>
      <c r="AX57" t="s">
        <v>831</v>
      </c>
      <c r="AZ57" t="s">
        <v>773</v>
      </c>
      <c r="BF57" t="s">
        <v>772</v>
      </c>
    </row>
    <row r="58" spans="5:58" ht="51.75" customHeight="1">
      <c r="E58" s="314" t="s">
        <v>28</v>
      </c>
      <c r="F58" s="312" t="s">
        <v>663</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79"/>
      <c r="Y58" s="480"/>
      <c r="Z58" s="240"/>
      <c r="AA58" s="240"/>
      <c r="AB58" s="240"/>
      <c r="AC58" s="240"/>
      <c r="AH58" t="s">
        <v>832</v>
      </c>
      <c r="AR58" t="s">
        <v>733</v>
      </c>
      <c r="AX58" t="s">
        <v>832</v>
      </c>
      <c r="AZ58" t="s">
        <v>775</v>
      </c>
      <c r="BF58" t="s">
        <v>774</v>
      </c>
    </row>
    <row r="59" spans="5:58" ht="51.75" customHeight="1">
      <c r="E59" s="314" t="s">
        <v>30</v>
      </c>
      <c r="F59" s="312" t="s">
        <v>664</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79"/>
      <c r="Y59" s="480"/>
      <c r="Z59" s="240"/>
      <c r="AA59" s="240"/>
      <c r="AB59" s="240"/>
      <c r="AC59" s="240"/>
      <c r="AH59" t="s">
        <v>664</v>
      </c>
      <c r="AR59" t="s">
        <v>734</v>
      </c>
      <c r="AX59" t="s">
        <v>664</v>
      </c>
      <c r="AZ59" t="s">
        <v>777</v>
      </c>
      <c r="BF59" t="s">
        <v>776</v>
      </c>
    </row>
    <row r="60" spans="5:58" ht="51.75" customHeight="1">
      <c r="E60" s="314" t="s">
        <v>32</v>
      </c>
      <c r="F60" s="312" t="s">
        <v>665</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79"/>
      <c r="Y60" s="480"/>
      <c r="Z60" s="240"/>
      <c r="AA60" s="240"/>
      <c r="AB60" s="240"/>
      <c r="AC60" s="240"/>
      <c r="AH60" t="s">
        <v>833</v>
      </c>
      <c r="AR60" t="s">
        <v>735</v>
      </c>
      <c r="AX60" t="s">
        <v>833</v>
      </c>
      <c r="AZ60" t="s">
        <v>779</v>
      </c>
      <c r="BF60" t="s">
        <v>778</v>
      </c>
    </row>
    <row r="61" spans="5:58" ht="51.75" customHeight="1">
      <c r="E61" s="314" t="s">
        <v>42</v>
      </c>
      <c r="F61" s="312" t="s">
        <v>666</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79"/>
      <c r="Y61" s="480"/>
      <c r="Z61" s="240"/>
      <c r="AA61" s="240"/>
      <c r="AB61" s="240"/>
      <c r="AC61" s="240"/>
      <c r="AH61" t="s">
        <v>834</v>
      </c>
      <c r="AR61" t="s">
        <v>736</v>
      </c>
      <c r="AX61" t="s">
        <v>834</v>
      </c>
      <c r="AZ61" t="s">
        <v>781</v>
      </c>
      <c r="BF61" t="s">
        <v>780</v>
      </c>
    </row>
    <row r="62" spans="5:58" ht="51.75" customHeight="1">
      <c r="E62" s="314" t="s">
        <v>50</v>
      </c>
      <c r="F62" s="330" t="s">
        <v>667</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79"/>
      <c r="Y62" s="480"/>
      <c r="Z62" s="240"/>
      <c r="AA62" s="240"/>
      <c r="AB62" s="240"/>
      <c r="AC62" s="240"/>
      <c r="AH62" t="s">
        <v>835</v>
      </c>
      <c r="AR62" t="s">
        <v>737</v>
      </c>
      <c r="AX62" t="s">
        <v>835</v>
      </c>
      <c r="AZ62" t="s">
        <v>783</v>
      </c>
      <c r="BF62" t="s">
        <v>782</v>
      </c>
    </row>
    <row r="63" spans="5:58" ht="51.75" customHeight="1">
      <c r="E63" s="314" t="s">
        <v>51</v>
      </c>
      <c r="F63" s="312" t="s">
        <v>650</v>
      </c>
      <c r="H63" s="240">
        <v>115</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79"/>
      <c r="Y63" s="480"/>
      <c r="Z63" s="240">
        <v>6289</v>
      </c>
      <c r="AA63" s="240">
        <v>0</v>
      </c>
      <c r="AB63" s="240">
        <v>0</v>
      </c>
      <c r="AC63" s="240">
        <v>0</v>
      </c>
      <c r="AH63" t="s">
        <v>195</v>
      </c>
      <c r="AR63" t="s">
        <v>738</v>
      </c>
      <c r="AX63" t="s">
        <v>195</v>
      </c>
      <c r="AZ63" t="s">
        <v>785</v>
      </c>
      <c r="BF63" t="s">
        <v>784</v>
      </c>
    </row>
    <row r="64" spans="5:58" ht="43.5" customHeight="1">
      <c r="E64" s="314" t="s">
        <v>53</v>
      </c>
      <c r="F64" s="199" t="s">
        <v>651</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79"/>
      <c r="Y64" s="480"/>
      <c r="Z64" s="240">
        <v>431925</v>
      </c>
      <c r="AA64" s="240">
        <v>0</v>
      </c>
      <c r="AB64" s="240">
        <v>0</v>
      </c>
      <c r="AC64" s="240">
        <v>0</v>
      </c>
      <c r="AH64" t="s">
        <v>196</v>
      </c>
      <c r="AR64" t="s">
        <v>739</v>
      </c>
      <c r="AX64" t="s">
        <v>196</v>
      </c>
      <c r="AZ64" t="s">
        <v>787</v>
      </c>
      <c r="BF64" t="s">
        <v>786</v>
      </c>
    </row>
    <row r="65" spans="5:58" ht="43.5" customHeight="1">
      <c r="E65" s="314" t="s">
        <v>55</v>
      </c>
      <c r="F65" s="199" t="s">
        <v>668</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79"/>
      <c r="Y65" s="480"/>
      <c r="Z65" s="240"/>
      <c r="AA65" s="240"/>
      <c r="AB65" s="240"/>
      <c r="AC65" s="240"/>
      <c r="AH65" t="s">
        <v>668</v>
      </c>
      <c r="AR65" t="s">
        <v>740</v>
      </c>
      <c r="AX65" t="s">
        <v>668</v>
      </c>
      <c r="AZ65" t="s">
        <v>789</v>
      </c>
      <c r="BF65" t="s">
        <v>788</v>
      </c>
    </row>
    <row r="66" spans="5:58" ht="43.5" customHeight="1">
      <c r="E66" s="314" t="s">
        <v>670</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79"/>
      <c r="Y66" s="480"/>
      <c r="Z66" s="240"/>
      <c r="AA66" s="240"/>
      <c r="AB66" s="240"/>
      <c r="AC66" s="240"/>
      <c r="AH66" t="s">
        <v>464</v>
      </c>
      <c r="AR66" t="s">
        <v>741</v>
      </c>
      <c r="AX66" t="s">
        <v>464</v>
      </c>
      <c r="AZ66" t="s">
        <v>791</v>
      </c>
      <c r="BF66" t="s">
        <v>790</v>
      </c>
    </row>
    <row r="67" spans="5:58" ht="43.5" customHeight="1">
      <c r="E67" s="314" t="s">
        <v>671</v>
      </c>
      <c r="F67" s="199" t="s">
        <v>669</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79"/>
      <c r="Y67" s="480"/>
      <c r="Z67" s="240"/>
      <c r="AA67" s="240"/>
      <c r="AB67" s="240"/>
      <c r="AC67" s="240"/>
      <c r="AH67" t="s">
        <v>669</v>
      </c>
      <c r="AR67" t="s">
        <v>742</v>
      </c>
      <c r="AX67" t="s">
        <v>669</v>
      </c>
      <c r="AZ67" t="s">
        <v>793</v>
      </c>
      <c r="BF67" t="s">
        <v>792</v>
      </c>
    </row>
    <row r="68" spans="5:58" ht="39" customHeight="1">
      <c r="E68" s="314" t="s">
        <v>674</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79"/>
      <c r="Y68" s="480"/>
      <c r="Z68" s="240">
        <v>78343</v>
      </c>
      <c r="AA68" s="240">
        <v>0</v>
      </c>
      <c r="AB68" s="240">
        <v>0</v>
      </c>
      <c r="AC68" s="240">
        <v>0</v>
      </c>
      <c r="AH68" t="s">
        <v>440</v>
      </c>
      <c r="AR68" t="s">
        <v>743</v>
      </c>
      <c r="AX68" t="s">
        <v>440</v>
      </c>
      <c r="AZ68" t="s">
        <v>795</v>
      </c>
      <c r="BF68" t="s">
        <v>794</v>
      </c>
    </row>
    <row r="69" spans="5:58" ht="20.100000000000001" customHeight="1">
      <c r="E69" s="314" t="s">
        <v>675</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79"/>
      <c r="Y69" s="480"/>
      <c r="Z69" s="240">
        <v>117000</v>
      </c>
      <c r="AA69" s="240">
        <v>0</v>
      </c>
      <c r="AB69" s="240">
        <v>0</v>
      </c>
      <c r="AC69" s="240">
        <v>0</v>
      </c>
      <c r="AH69" t="s">
        <v>800</v>
      </c>
      <c r="AR69" t="s">
        <v>185</v>
      </c>
      <c r="AX69" t="s">
        <v>800</v>
      </c>
      <c r="AZ69" t="s">
        <v>797</v>
      </c>
      <c r="BF69" t="s">
        <v>796</v>
      </c>
    </row>
    <row r="70" spans="5:58" ht="20.100000000000001" customHeight="1">
      <c r="E70" s="450" t="s">
        <v>676</v>
      </c>
      <c r="F70" s="450"/>
      <c r="G70" s="450"/>
      <c r="H70" s="52">
        <f>+IFERROR(IF(COUNT(H57:H69),ROUND(SUM(H57:H69),0),""),"")</f>
        <v>122</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79"/>
      <c r="Y70" s="480"/>
      <c r="Z70" s="52">
        <f>+IFERROR(IF(COUNT(Z57:Z69),ROUND(SUM(Z57:Z69),0),""),"")</f>
        <v>633557</v>
      </c>
      <c r="AA70" s="52">
        <f t="shared" ref="AA70:AC70" si="45">+IFERROR(IF(COUNT(AA57:AA69),ROUND(SUM(AA57:AA69),0),""),"")</f>
        <v>0</v>
      </c>
      <c r="AB70" s="52">
        <f t="shared" si="45"/>
        <v>0</v>
      </c>
      <c r="AC70" s="52">
        <f t="shared" si="45"/>
        <v>0</v>
      </c>
      <c r="AR70" t="s">
        <v>186</v>
      </c>
    </row>
    <row r="71" spans="5:58" ht="20.100000000000001" customHeight="1">
      <c r="E71" s="451" t="s">
        <v>677</v>
      </c>
      <c r="F71" s="451"/>
      <c r="G71" s="451"/>
      <c r="H71" s="52">
        <f>+IFERROR(IF(COUNT(H41,H50,H55,H70),ROUND(SUM(H41,H50,H55,H70),0),""),"")</f>
        <v>122</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81"/>
      <c r="Y71" s="482"/>
      <c r="Z71" s="52">
        <f t="shared" ref="Z71" si="53">+IFERROR(IF(COUNT(Z41,Z50,Z55,Z70),ROUND(SUM(Z41,Z50,Z55,Z70),0),""),"")</f>
        <v>633557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56" t="s">
        <v>58</v>
      </c>
      <c r="G74" s="457"/>
      <c r="H74" s="457"/>
      <c r="I74" s="457"/>
      <c r="J74" s="457"/>
      <c r="K74" s="457"/>
      <c r="L74" s="457"/>
      <c r="M74" s="457"/>
      <c r="N74" s="457"/>
      <c r="O74" s="457"/>
      <c r="P74" s="457"/>
      <c r="Q74" s="457"/>
      <c r="R74" s="457"/>
      <c r="S74" s="457"/>
      <c r="T74" s="457"/>
      <c r="U74" s="457"/>
      <c r="V74" s="457"/>
      <c r="W74" s="457"/>
      <c r="X74" s="457"/>
      <c r="Y74" s="457"/>
      <c r="Z74" s="457"/>
      <c r="AA74" s="457"/>
      <c r="AB74" s="457"/>
      <c r="AC74" s="458"/>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86"/>
      <c r="Y75" s="487"/>
      <c r="Z75" s="240"/>
      <c r="AA75" s="461"/>
      <c r="AB75" s="462"/>
      <c r="AC75" s="463"/>
      <c r="AH75" t="s">
        <v>298</v>
      </c>
      <c r="AR75" t="s">
        <v>188</v>
      </c>
      <c r="AX75" t="s">
        <v>298</v>
      </c>
      <c r="AZ75" t="s">
        <v>333</v>
      </c>
      <c r="BF75" t="s">
        <v>322</v>
      </c>
    </row>
    <row r="76" spans="5:58" ht="46.5" customHeight="1">
      <c r="E76" s="97" t="s">
        <v>59</v>
      </c>
      <c r="F76" s="364"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88"/>
      <c r="Y76" s="489"/>
      <c r="Z76" s="240"/>
      <c r="AA76" s="461"/>
      <c r="AB76" s="462"/>
      <c r="AC76" s="463"/>
      <c r="AH76" t="s">
        <v>198</v>
      </c>
      <c r="AR76" t="s">
        <v>189</v>
      </c>
      <c r="AX76" t="s">
        <v>198</v>
      </c>
      <c r="AZ76" t="s">
        <v>836</v>
      </c>
      <c r="BF76" t="s">
        <v>837</v>
      </c>
    </row>
    <row r="77" spans="5:58" ht="31.5" customHeight="1">
      <c r="E77" s="452" t="s">
        <v>67</v>
      </c>
      <c r="F77" s="452"/>
      <c r="G77" s="452"/>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88"/>
      <c r="Y77" s="489"/>
      <c r="Z77" s="127" t="str">
        <f t="shared" si="58"/>
        <v/>
      </c>
      <c r="AA77" s="464"/>
      <c r="AB77" s="465"/>
      <c r="AC77" s="466"/>
      <c r="AR77" t="s">
        <v>190</v>
      </c>
    </row>
    <row r="78" spans="5:58" ht="26.25" customHeight="1">
      <c r="E78" s="472" t="s">
        <v>68</v>
      </c>
      <c r="F78" s="472"/>
      <c r="G78" s="472"/>
      <c r="H78" s="127">
        <f>+IFERROR(IF(COUNT(H26,H71,H76),ROUND(SUM(H26,H71,H76),0),""),"")</f>
        <v>133</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0"/>
      <c r="Y78" s="491"/>
      <c r="Z78" s="127">
        <f>+IFERROR(IF(COUNT(Z26,Z71,Z76),ROUND(SUM(Z26,Z71,Z76),0),""),"")</f>
        <v>1952143</v>
      </c>
      <c r="AA78" s="127">
        <f t="shared" ref="AA78:AC78" si="59">+IFERROR(IF(COUNT(AA26,AA71,AA76),ROUND(SUM(AA26,AA71,AA76),0),""),"")</f>
        <v>0</v>
      </c>
      <c r="AB78" s="127">
        <f t="shared" si="59"/>
        <v>0</v>
      </c>
      <c r="AC78" s="127">
        <f t="shared" si="59"/>
        <v>0</v>
      </c>
    </row>
    <row r="79" spans="5:58" ht="22.5" customHeight="1">
      <c r="E79" s="472" t="s">
        <v>69</v>
      </c>
      <c r="F79" s="472"/>
      <c r="G79" s="472"/>
      <c r="H79" s="127">
        <f>+IFERROR(IF(COUNT(H26,H71,H77),ROUND(SUM(H26,H71,H77),0),""),"")</f>
        <v>133</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1952143</v>
      </c>
      <c r="AA79" s="127">
        <f t="shared" ref="AA79:AC79" si="60">+IFERROR(IF(COUNT(AA26,AA71,AA77),ROUND(SUM(AA26,AA71,AA77),0),""),"")</f>
        <v>0</v>
      </c>
      <c r="AB79" s="127">
        <f t="shared" si="60"/>
        <v>0</v>
      </c>
      <c r="AC79" s="127">
        <f t="shared" si="60"/>
        <v>0</v>
      </c>
      <c r="AR79" t="s">
        <v>191</v>
      </c>
    </row>
    <row r="80" spans="5:58" ht="35.1" customHeight="1">
      <c r="E80" s="447" t="s">
        <v>165</v>
      </c>
      <c r="F80" s="448"/>
      <c r="G80" s="448"/>
      <c r="H80" s="448"/>
      <c r="I80" s="448"/>
      <c r="J80" s="448"/>
      <c r="K80" s="448"/>
      <c r="L80" s="448"/>
      <c r="M80" s="449"/>
      <c r="N80" s="445"/>
      <c r="O80" s="446"/>
      <c r="P80" s="288"/>
      <c r="Q80" s="210"/>
      <c r="R80" s="286"/>
      <c r="S80" s="286"/>
      <c r="T80" s="286"/>
      <c r="U80" s="210"/>
      <c r="V80" s="210"/>
      <c r="W80" s="210"/>
      <c r="X80" s="459"/>
      <c r="Y80" s="459"/>
      <c r="Z80" s="459"/>
      <c r="AA80" s="459"/>
      <c r="AB80" s="459"/>
      <c r="AC80" s="460"/>
    </row>
    <row r="81" spans="5:29" ht="35.1" customHeight="1">
      <c r="E81" s="447" t="s">
        <v>529</v>
      </c>
      <c r="F81" s="448"/>
      <c r="G81" s="448"/>
      <c r="H81" s="448"/>
      <c r="I81" s="448"/>
      <c r="J81" s="448"/>
      <c r="K81" s="448"/>
      <c r="L81" s="448"/>
      <c r="M81" s="449"/>
      <c r="N81" s="476"/>
      <c r="O81" s="446"/>
      <c r="P81" s="288"/>
      <c r="Q81" s="210"/>
      <c r="R81" s="286"/>
      <c r="S81" s="286"/>
      <c r="T81" s="286"/>
      <c r="U81" s="210"/>
      <c r="V81" s="210"/>
      <c r="W81" s="210"/>
      <c r="X81" s="459"/>
      <c r="Y81" s="459"/>
      <c r="Z81" s="459"/>
      <c r="AA81" s="459"/>
      <c r="AB81" s="459"/>
      <c r="AC81" s="460"/>
    </row>
    <row r="82" spans="5:29" ht="35.1" customHeight="1">
      <c r="E82" s="447" t="s">
        <v>530</v>
      </c>
      <c r="F82" s="448"/>
      <c r="G82" s="448"/>
      <c r="H82" s="448"/>
      <c r="I82" s="448"/>
      <c r="J82" s="448"/>
      <c r="K82" s="448"/>
      <c r="L82" s="448"/>
      <c r="M82" s="449"/>
      <c r="N82" s="476"/>
      <c r="O82" s="446"/>
      <c r="P82" s="288"/>
      <c r="Q82" s="210"/>
      <c r="R82" s="286"/>
      <c r="S82" s="286"/>
      <c r="T82" s="286"/>
      <c r="U82" s="210"/>
      <c r="V82" s="210"/>
      <c r="W82" s="210"/>
      <c r="X82" s="459"/>
      <c r="Y82" s="459"/>
      <c r="Z82" s="459"/>
      <c r="AA82" s="459"/>
      <c r="AB82" s="459"/>
      <c r="AC82" s="460"/>
    </row>
    <row r="83" spans="5:29" ht="35.1" customHeight="1">
      <c r="E83" s="447" t="s">
        <v>531</v>
      </c>
      <c r="F83" s="448"/>
      <c r="G83" s="448"/>
      <c r="H83" s="448"/>
      <c r="I83" s="448"/>
      <c r="J83" s="448"/>
      <c r="K83" s="448"/>
      <c r="L83" s="448"/>
      <c r="M83" s="449"/>
      <c r="N83" s="445"/>
      <c r="O83" s="446"/>
      <c r="P83" s="288"/>
      <c r="Q83" s="210"/>
      <c r="R83" s="286"/>
      <c r="S83" s="286"/>
      <c r="T83" s="286"/>
      <c r="U83" s="210"/>
      <c r="V83" s="210"/>
      <c r="W83" s="210"/>
      <c r="X83" s="459"/>
      <c r="Y83" s="459"/>
      <c r="Z83" s="459"/>
      <c r="AA83" s="459"/>
      <c r="AB83" s="459"/>
      <c r="AC83" s="460"/>
    </row>
  </sheetData>
  <sheetProtection algorithmName="SHA-512" hashValue="PpuGAFnXzDUo8zty96/Db4Cy84zRp7dVsVV+o/PPuI2hBy8zBrfc57p0k7VtDtG7sFsIQv1jXeTd2pRy0T33Cw==" saltValue="WnvzRdkt3hC8ON3Vle2Ga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D7"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08" t="s">
        <v>119</v>
      </c>
      <c r="F9" s="508" t="s">
        <v>118</v>
      </c>
      <c r="G9" s="508" t="s">
        <v>1</v>
      </c>
      <c r="H9" s="508" t="s">
        <v>3</v>
      </c>
      <c r="I9" s="508" t="s">
        <v>4</v>
      </c>
      <c r="J9" s="508" t="s">
        <v>5</v>
      </c>
      <c r="K9" s="508" t="s">
        <v>6</v>
      </c>
      <c r="L9" s="508" t="s">
        <v>7</v>
      </c>
      <c r="M9" s="427" t="s">
        <v>8</v>
      </c>
      <c r="N9" s="509"/>
      <c r="O9" s="509"/>
      <c r="P9" s="428"/>
      <c r="Q9" s="508" t="s">
        <v>9</v>
      </c>
      <c r="R9" s="508" t="s">
        <v>447</v>
      </c>
      <c r="S9" s="508" t="s">
        <v>116</v>
      </c>
      <c r="T9" s="508" t="s">
        <v>125</v>
      </c>
      <c r="U9" s="468" t="s">
        <v>12</v>
      </c>
      <c r="V9" s="469"/>
      <c r="W9" s="468" t="s">
        <v>13</v>
      </c>
      <c r="X9" s="469"/>
      <c r="Y9" s="508" t="s">
        <v>14</v>
      </c>
      <c r="Z9" s="430" t="s">
        <v>441</v>
      </c>
      <c r="AA9" s="508" t="s">
        <v>459</v>
      </c>
    </row>
    <row r="10" spans="5:45" ht="31.5" customHeight="1">
      <c r="E10" s="443"/>
      <c r="F10" s="474"/>
      <c r="G10" s="443"/>
      <c r="H10" s="443"/>
      <c r="I10" s="443"/>
      <c r="J10" s="443"/>
      <c r="K10" s="443"/>
      <c r="L10" s="443"/>
      <c r="M10" s="427" t="s">
        <v>117</v>
      </c>
      <c r="N10" s="438"/>
      <c r="O10" s="439"/>
      <c r="P10" s="508" t="s">
        <v>16</v>
      </c>
      <c r="Q10" s="443"/>
      <c r="R10" s="443"/>
      <c r="S10" s="443"/>
      <c r="T10" s="443"/>
      <c r="U10" s="425"/>
      <c r="V10" s="426"/>
      <c r="W10" s="425"/>
      <c r="X10" s="426"/>
      <c r="Y10" s="443"/>
      <c r="Z10" s="430"/>
      <c r="AA10" s="443"/>
    </row>
    <row r="11" spans="5:45" ht="78.75" customHeight="1">
      <c r="E11" s="429"/>
      <c r="F11" s="475"/>
      <c r="G11" s="429"/>
      <c r="H11" s="429"/>
      <c r="I11" s="429"/>
      <c r="J11" s="429"/>
      <c r="K11" s="429"/>
      <c r="L11" s="429"/>
      <c r="M11" s="27" t="s">
        <v>123</v>
      </c>
      <c r="N11" s="27" t="s">
        <v>18</v>
      </c>
      <c r="O11" s="27" t="s">
        <v>19</v>
      </c>
      <c r="P11" s="429"/>
      <c r="Q11" s="429"/>
      <c r="R11" s="429"/>
      <c r="S11" s="429"/>
      <c r="T11" s="429"/>
      <c r="U11" s="27" t="s">
        <v>20</v>
      </c>
      <c r="V11" s="27" t="s">
        <v>21</v>
      </c>
      <c r="W11" s="27" t="s">
        <v>20</v>
      </c>
      <c r="X11" s="27" t="s">
        <v>21</v>
      </c>
      <c r="Y11" s="429"/>
      <c r="Z11" s="430"/>
      <c r="AA11" s="429"/>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541" t="s">
        <v>867</v>
      </c>
      <c r="G15" s="542" t="s">
        <v>880</v>
      </c>
      <c r="H15" s="38">
        <v>1</v>
      </c>
      <c r="I15" s="38"/>
      <c r="J15" s="38"/>
      <c r="K15" s="540">
        <f>+IFERROR(IF(COUNT(H15:J15),ROUND(SUM(H15:J15),0),""),"")</f>
        <v>1</v>
      </c>
      <c r="L15" s="42">
        <f>+IFERROR(IF(COUNT(K15),ROUND(K15/'Shareholding Pattern'!$L$78*100,2),""),0)</f>
        <v>0</v>
      </c>
      <c r="M15" s="170">
        <f>IF(H15="","",H15)</f>
        <v>1</v>
      </c>
      <c r="N15" s="170"/>
      <c r="O15" s="229">
        <f>+IFERROR(IF(COUNT(M15:N15),ROUND(SUM(M15,N15),2),""),"")</f>
        <v>1</v>
      </c>
      <c r="P15" s="42">
        <f>+IFERROR(IF(COUNT(O15),ROUND(O15/('Shareholding Pattern'!$P$79)*100,2),""),0)</f>
        <v>0</v>
      </c>
      <c r="Q15" s="38"/>
      <c r="R15" s="38"/>
      <c r="S15" s="540" t="str">
        <f>+IFERROR(IF(COUNT(Q15:R15),ROUND(SUM(Q15:R15),0),""),"")</f>
        <v/>
      </c>
      <c r="T15" s="14">
        <f>+IFERROR(IF(COUNT(K15,S15),ROUND(SUM(S15,K15)/SUM('Shareholding Pattern'!$L$78,'Shareholding Pattern'!$T$78)*100,2),""),0)</f>
        <v>0</v>
      </c>
      <c r="U15" s="38"/>
      <c r="V15" s="14" t="str">
        <f>+IFERROR(IF(COUNT(U15),ROUND(SUM(U15)/SUM(K15)*100,2),""),0)</f>
        <v/>
      </c>
      <c r="W15" s="38"/>
      <c r="X15" s="14" t="str">
        <f>+IFERROR(IF(COUNT(W15),ROUND(SUM(W15)/SUM(K15)*100,2),""),0)</f>
        <v/>
      </c>
      <c r="Y15" s="38">
        <v>0</v>
      </c>
      <c r="Z15" s="228">
        <v>1</v>
      </c>
      <c r="AA15" s="262" t="s">
        <v>461</v>
      </c>
      <c r="AB15" s="10"/>
      <c r="AC15" s="10">
        <f>IF(SUM(H15:Y15)&gt;0,1,0)</f>
        <v>1</v>
      </c>
    </row>
    <row r="16" spans="5:45" ht="24.75" customHeight="1">
      <c r="E16" s="53">
        <v>2</v>
      </c>
      <c r="F16" s="541" t="s">
        <v>868</v>
      </c>
      <c r="G16" s="542" t="s">
        <v>880</v>
      </c>
      <c r="H16" s="38">
        <v>1</v>
      </c>
      <c r="I16" s="38"/>
      <c r="J16" s="38"/>
      <c r="K16" s="540">
        <f>+IFERROR(IF(COUNT(H16:J16),ROUND(SUM(H16:J16),0),""),"")</f>
        <v>1</v>
      </c>
      <c r="L16" s="42">
        <f>+IFERROR(IF(COUNT(K16),ROUND(K16/'Shareholding Pattern'!$L$78*100,2),""),0)</f>
        <v>0</v>
      </c>
      <c r="M16" s="170">
        <f>IF(H16="","",H16)</f>
        <v>1</v>
      </c>
      <c r="N16" s="170"/>
      <c r="O16" s="229">
        <f>+IFERROR(IF(COUNT(M16:N16),ROUND(SUM(M16,N16),2),""),"")</f>
        <v>1</v>
      </c>
      <c r="P16" s="42">
        <f>+IFERROR(IF(COUNT(O16),ROUND(O16/('Shareholding Pattern'!$P$79)*100,2),""),0)</f>
        <v>0</v>
      </c>
      <c r="Q16" s="38"/>
      <c r="R16" s="38"/>
      <c r="S16" s="540" t="str">
        <f>+IFERROR(IF(COUNT(Q16:R16),ROUND(SUM(Q16:R16),0),""),"")</f>
        <v/>
      </c>
      <c r="T16" s="14">
        <f>+IFERROR(IF(COUNT(K16,S16),ROUND(SUM(S16,K16)/SUM('Shareholding Pattern'!$L$78,'Shareholding Pattern'!$T$78)*100,2),""),0)</f>
        <v>0</v>
      </c>
      <c r="U16" s="38"/>
      <c r="V16" s="14" t="str">
        <f>+IFERROR(IF(COUNT(U16),ROUND(SUM(U16)/SUM(K16)*100,2),""),0)</f>
        <v/>
      </c>
      <c r="W16" s="38"/>
      <c r="X16" s="14" t="str">
        <f>+IFERROR(IF(COUNT(W16),ROUND(SUM(W16)/SUM(K16)*100,2),""),0)</f>
        <v/>
      </c>
      <c r="Y16" s="38">
        <v>0</v>
      </c>
      <c r="Z16" s="228">
        <v>2</v>
      </c>
      <c r="AA16" s="262" t="s">
        <v>461</v>
      </c>
      <c r="AB16" s="10"/>
      <c r="AC16" s="10">
        <f>IF(SUM(H16:Y16)&gt;0,1,0)</f>
        <v>1</v>
      </c>
    </row>
    <row r="17" spans="5:29" ht="24.75" customHeight="1">
      <c r="E17" s="53">
        <v>3</v>
      </c>
      <c r="F17" s="541" t="s">
        <v>869</v>
      </c>
      <c r="G17" s="542" t="s">
        <v>880</v>
      </c>
      <c r="H17" s="38">
        <v>1</v>
      </c>
      <c r="I17" s="38"/>
      <c r="J17" s="38"/>
      <c r="K17" s="540">
        <f>+IFERROR(IF(COUNT(H17:J17),ROUND(SUM(H17:J17),0),""),"")</f>
        <v>1</v>
      </c>
      <c r="L17" s="42">
        <f>+IFERROR(IF(COUNT(K17),ROUND(K17/'Shareholding Pattern'!$L$78*100,2),""),0)</f>
        <v>0</v>
      </c>
      <c r="M17" s="170">
        <f>IF(H17="","",H17)</f>
        <v>1</v>
      </c>
      <c r="N17" s="170"/>
      <c r="O17" s="229">
        <f>+IFERROR(IF(COUNT(M17:N17),ROUND(SUM(M17,N17),2),""),"")</f>
        <v>1</v>
      </c>
      <c r="P17" s="42">
        <f>+IFERROR(IF(COUNT(O17),ROUND(O17/('Shareholding Pattern'!$P$79)*100,2),""),0)</f>
        <v>0</v>
      </c>
      <c r="Q17" s="38"/>
      <c r="R17" s="38"/>
      <c r="S17" s="540" t="str">
        <f>+IFERROR(IF(COUNT(Q17:R17),ROUND(SUM(Q17:R17),0),""),"")</f>
        <v/>
      </c>
      <c r="T17" s="14">
        <f>+IFERROR(IF(COUNT(K17,S17),ROUND(SUM(S17,K17)/SUM('Shareholding Pattern'!$L$78,'Shareholding Pattern'!$T$78)*100,2),""),0)</f>
        <v>0</v>
      </c>
      <c r="U17" s="38"/>
      <c r="V17" s="14" t="str">
        <f>+IFERROR(IF(COUNT(U17),ROUND(SUM(U17)/SUM(K17)*100,2),""),0)</f>
        <v/>
      </c>
      <c r="W17" s="38"/>
      <c r="X17" s="14" t="str">
        <f>+IFERROR(IF(COUNT(W17),ROUND(SUM(W17)/SUM(K17)*100,2),""),0)</f>
        <v/>
      </c>
      <c r="Y17" s="38">
        <v>0</v>
      </c>
      <c r="Z17" s="228">
        <v>3</v>
      </c>
      <c r="AA17" s="262" t="s">
        <v>461</v>
      </c>
      <c r="AB17" s="10"/>
      <c r="AC17" s="10">
        <f>IF(SUM(H17:Y17)&gt;0,1,0)</f>
        <v>1</v>
      </c>
    </row>
    <row r="18" spans="5:29" ht="24.75" customHeight="1">
      <c r="E18" s="53">
        <v>4</v>
      </c>
      <c r="F18" s="541" t="s">
        <v>870</v>
      </c>
      <c r="G18" s="542" t="s">
        <v>880</v>
      </c>
      <c r="H18" s="38">
        <v>1</v>
      </c>
      <c r="I18" s="38"/>
      <c r="J18" s="38"/>
      <c r="K18" s="540">
        <f>+IFERROR(IF(COUNT(H18:J18),ROUND(SUM(H18:J18),0),""),"")</f>
        <v>1</v>
      </c>
      <c r="L18" s="42">
        <f>+IFERROR(IF(COUNT(K18),ROUND(K18/'Shareholding Pattern'!$L$78*100,2),""),0)</f>
        <v>0</v>
      </c>
      <c r="M18" s="170">
        <f>IF(H18="","",H18)</f>
        <v>1</v>
      </c>
      <c r="N18" s="170"/>
      <c r="O18" s="229">
        <f>+IFERROR(IF(COUNT(M18:N18),ROUND(SUM(M18,N18),2),""),"")</f>
        <v>1</v>
      </c>
      <c r="P18" s="42">
        <f>+IFERROR(IF(COUNT(O18),ROUND(O18/('Shareholding Pattern'!$P$79)*100,2),""),0)</f>
        <v>0</v>
      </c>
      <c r="Q18" s="38"/>
      <c r="R18" s="38"/>
      <c r="S18" s="540" t="str">
        <f>+IFERROR(IF(COUNT(Q18:R18),ROUND(SUM(Q18:R18),0),""),"")</f>
        <v/>
      </c>
      <c r="T18" s="14">
        <f>+IFERROR(IF(COUNT(K18,S18),ROUND(SUM(S18,K18)/SUM('Shareholding Pattern'!$L$78,'Shareholding Pattern'!$T$78)*100,2),""),0)</f>
        <v>0</v>
      </c>
      <c r="U18" s="38"/>
      <c r="V18" s="14" t="str">
        <f>+IFERROR(IF(COUNT(U18),ROUND(SUM(U18)/SUM(K18)*100,2),""),0)</f>
        <v/>
      </c>
      <c r="W18" s="38"/>
      <c r="X18" s="14" t="str">
        <f>+IFERROR(IF(COUNT(W18),ROUND(SUM(W18)/SUM(K18)*100,2),""),0)</f>
        <v/>
      </c>
      <c r="Y18" s="38">
        <v>0</v>
      </c>
      <c r="Z18" s="228">
        <v>4</v>
      </c>
      <c r="AA18" s="262" t="s">
        <v>461</v>
      </c>
      <c r="AB18" s="10"/>
      <c r="AC18" s="10">
        <f>IF(SUM(H18:Y18)&gt;0,1,0)</f>
        <v>1</v>
      </c>
    </row>
    <row r="19" spans="5:29" ht="24.75" customHeight="1">
      <c r="E19" s="53">
        <v>5</v>
      </c>
      <c r="F19" s="541" t="s">
        <v>871</v>
      </c>
      <c r="G19" s="542" t="s">
        <v>880</v>
      </c>
      <c r="H19" s="38">
        <v>1</v>
      </c>
      <c r="I19" s="38"/>
      <c r="J19" s="38"/>
      <c r="K19" s="540">
        <f>+IFERROR(IF(COUNT(H19:J19),ROUND(SUM(H19:J19),0),""),"")</f>
        <v>1</v>
      </c>
      <c r="L19" s="42">
        <f>+IFERROR(IF(COUNT(K19),ROUND(K19/'Shareholding Pattern'!$L$78*100,2),""),0)</f>
        <v>0</v>
      </c>
      <c r="M19" s="170">
        <f>IF(H19="","",H19)</f>
        <v>1</v>
      </c>
      <c r="N19" s="170"/>
      <c r="O19" s="229">
        <f>+IFERROR(IF(COUNT(M19:N19),ROUND(SUM(M19,N19),2),""),"")</f>
        <v>1</v>
      </c>
      <c r="P19" s="42">
        <f>+IFERROR(IF(COUNT(O19),ROUND(O19/('Shareholding Pattern'!$P$79)*100,2),""),0)</f>
        <v>0</v>
      </c>
      <c r="Q19" s="38"/>
      <c r="R19" s="38"/>
      <c r="S19" s="540" t="str">
        <f>+IFERROR(IF(COUNT(Q19:R19),ROUND(SUM(Q19:R19),0),""),"")</f>
        <v/>
      </c>
      <c r="T19" s="14">
        <f>+IFERROR(IF(COUNT(K19,S19),ROUND(SUM(S19,K19)/SUM('Shareholding Pattern'!$L$78,'Shareholding Pattern'!$T$78)*100,2),""),0)</f>
        <v>0</v>
      </c>
      <c r="U19" s="38"/>
      <c r="V19" s="14" t="str">
        <f>+IFERROR(IF(COUNT(U19),ROUND(SUM(U19)/SUM(K19)*100,2),""),0)</f>
        <v/>
      </c>
      <c r="W19" s="38"/>
      <c r="X19" s="14" t="str">
        <f>+IFERROR(IF(COUNT(W19),ROUND(SUM(W19)/SUM(K19)*100,2),""),0)</f>
        <v/>
      </c>
      <c r="Y19" s="38">
        <v>0</v>
      </c>
      <c r="Z19" s="228">
        <v>5</v>
      </c>
      <c r="AA19" s="262" t="s">
        <v>461</v>
      </c>
      <c r="AB19" s="10"/>
      <c r="AC19" s="10">
        <f>IF(SUM(H19:Y19)&gt;0,1,0)</f>
        <v>1</v>
      </c>
    </row>
    <row r="20" spans="5:29" ht="24.75" customHeight="1">
      <c r="E20" s="53">
        <v>6</v>
      </c>
      <c r="F20" s="541" t="s">
        <v>872</v>
      </c>
      <c r="G20" s="542" t="s">
        <v>880</v>
      </c>
      <c r="H20" s="38">
        <v>1</v>
      </c>
      <c r="I20" s="38"/>
      <c r="J20" s="38"/>
      <c r="K20" s="540">
        <f>+IFERROR(IF(COUNT(H20:J20),ROUND(SUM(H20:J20),0),""),"")</f>
        <v>1</v>
      </c>
      <c r="L20" s="42">
        <f>+IFERROR(IF(COUNT(K20),ROUND(K20/'Shareholding Pattern'!$L$78*100,2),""),0)</f>
        <v>0</v>
      </c>
      <c r="M20" s="170">
        <f>IF(H20="","",H20)</f>
        <v>1</v>
      </c>
      <c r="N20" s="170"/>
      <c r="O20" s="229">
        <f>+IFERROR(IF(COUNT(M20:N20),ROUND(SUM(M20,N20),2),""),"")</f>
        <v>1</v>
      </c>
      <c r="P20" s="42">
        <f>+IFERROR(IF(COUNT(O20),ROUND(O20/('Shareholding Pattern'!$P$79)*100,2),""),0)</f>
        <v>0</v>
      </c>
      <c r="Q20" s="38"/>
      <c r="R20" s="38"/>
      <c r="S20" s="540" t="str">
        <f>+IFERROR(IF(COUNT(Q20:R20),ROUND(SUM(Q20:R20),0),""),"")</f>
        <v/>
      </c>
      <c r="T20" s="14">
        <f>+IFERROR(IF(COUNT(K20,S20),ROUND(SUM(S20,K20)/SUM('Shareholding Pattern'!$L$78,'Shareholding Pattern'!$T$78)*100,2),""),0)</f>
        <v>0</v>
      </c>
      <c r="U20" s="38"/>
      <c r="V20" s="14" t="str">
        <f>+IFERROR(IF(COUNT(U20),ROUND(SUM(U20)/SUM(K20)*100,2),""),0)</f>
        <v/>
      </c>
      <c r="W20" s="38"/>
      <c r="X20" s="14" t="str">
        <f>+IFERROR(IF(COUNT(W20),ROUND(SUM(W20)/SUM(K20)*100,2),""),0)</f>
        <v/>
      </c>
      <c r="Y20" s="38">
        <v>0</v>
      </c>
      <c r="Z20" s="228">
        <v>6</v>
      </c>
      <c r="AA20" s="262" t="s">
        <v>461</v>
      </c>
      <c r="AB20" s="10"/>
      <c r="AC20" s="10">
        <f>IF(SUM(H20:Y20)&gt;0,1,0)</f>
        <v>1</v>
      </c>
    </row>
    <row r="21" spans="5:29" ht="24.75" customHeight="1">
      <c r="E21" s="53">
        <v>7</v>
      </c>
      <c r="F21" s="541" t="s">
        <v>873</v>
      </c>
      <c r="G21" s="542" t="s">
        <v>880</v>
      </c>
      <c r="H21" s="38">
        <v>1</v>
      </c>
      <c r="I21" s="38"/>
      <c r="J21" s="38"/>
      <c r="K21" s="540">
        <f>+IFERROR(IF(COUNT(H21:J21),ROUND(SUM(H21:J21),0),""),"")</f>
        <v>1</v>
      </c>
      <c r="L21" s="42">
        <f>+IFERROR(IF(COUNT(K21),ROUND(K21/'Shareholding Pattern'!$L$78*100,2),""),0)</f>
        <v>0</v>
      </c>
      <c r="M21" s="170">
        <f>IF(H21="","",H21)</f>
        <v>1</v>
      </c>
      <c r="N21" s="170"/>
      <c r="O21" s="229">
        <f>+IFERROR(IF(COUNT(M21:N21),ROUND(SUM(M21,N21),2),""),"")</f>
        <v>1</v>
      </c>
      <c r="P21" s="42">
        <f>+IFERROR(IF(COUNT(O21),ROUND(O21/('Shareholding Pattern'!$P$79)*100,2),""),0)</f>
        <v>0</v>
      </c>
      <c r="Q21" s="38"/>
      <c r="R21" s="38"/>
      <c r="S21" s="540" t="str">
        <f>+IFERROR(IF(COUNT(Q21:R21),ROUND(SUM(Q21:R21),0),""),"")</f>
        <v/>
      </c>
      <c r="T21" s="14">
        <f>+IFERROR(IF(COUNT(K21,S21),ROUND(SUM(S21,K21)/SUM('Shareholding Pattern'!$L$78,'Shareholding Pattern'!$T$78)*100,2),""),0)</f>
        <v>0</v>
      </c>
      <c r="U21" s="38"/>
      <c r="V21" s="14" t="str">
        <f>+IFERROR(IF(COUNT(U21),ROUND(SUM(U21)/SUM(K21)*100,2),""),0)</f>
        <v/>
      </c>
      <c r="W21" s="38"/>
      <c r="X21" s="14" t="str">
        <f>+IFERROR(IF(COUNT(W21),ROUND(SUM(W21)/SUM(K21)*100,2),""),0)</f>
        <v/>
      </c>
      <c r="Y21" s="38">
        <v>0</v>
      </c>
      <c r="Z21" s="228">
        <v>7</v>
      </c>
      <c r="AA21" s="262" t="s">
        <v>461</v>
      </c>
      <c r="AB21" s="10"/>
      <c r="AC21" s="10">
        <f>IF(SUM(H21:Y21)&gt;0,1,0)</f>
        <v>1</v>
      </c>
    </row>
    <row r="22" spans="5:29" ht="24.75" customHeight="1">
      <c r="E22" s="53">
        <v>8</v>
      </c>
      <c r="F22" s="541" t="s">
        <v>874</v>
      </c>
      <c r="G22" s="542" t="s">
        <v>879</v>
      </c>
      <c r="H22" s="38">
        <v>489100</v>
      </c>
      <c r="I22" s="38"/>
      <c r="J22" s="38"/>
      <c r="K22" s="540">
        <f>+IFERROR(IF(COUNT(H22:J22),ROUND(SUM(H22:J22),0),""),"")</f>
        <v>489100</v>
      </c>
      <c r="L22" s="42">
        <f>+IFERROR(IF(COUNT(K22),ROUND(K22/'Shareholding Pattern'!$L$78*100,2),""),0)</f>
        <v>24.95</v>
      </c>
      <c r="M22" s="170">
        <f>IF(H22="","",H22)</f>
        <v>489100</v>
      </c>
      <c r="N22" s="170"/>
      <c r="O22" s="229">
        <f>+IFERROR(IF(COUNT(M22:N22),ROUND(SUM(M22,N22),2),""),"")</f>
        <v>489100</v>
      </c>
      <c r="P22" s="42">
        <f>+IFERROR(IF(COUNT(O22),ROUND(O22/('Shareholding Pattern'!$P$79)*100,2),""),0)</f>
        <v>24.95</v>
      </c>
      <c r="Q22" s="38"/>
      <c r="R22" s="38"/>
      <c r="S22" s="540" t="str">
        <f>+IFERROR(IF(COUNT(Q22:R22),ROUND(SUM(Q22:R22),0),""),"")</f>
        <v/>
      </c>
      <c r="T22" s="14">
        <f>+IFERROR(IF(COUNT(K22,S22),ROUND(SUM(S22,K22)/SUM('Shareholding Pattern'!$L$78,'Shareholding Pattern'!$T$78)*100,2),""),0)</f>
        <v>24.95</v>
      </c>
      <c r="U22" s="38"/>
      <c r="V22" s="14" t="str">
        <f>+IFERROR(IF(COUNT(U22),ROUND(SUM(U22)/SUM(K22)*100,2),""),0)</f>
        <v/>
      </c>
      <c r="W22" s="38"/>
      <c r="X22" s="14" t="str">
        <f>+IFERROR(IF(COUNT(W22),ROUND(SUM(W22)/SUM(K22)*100,2),""),0)</f>
        <v/>
      </c>
      <c r="Y22" s="38">
        <v>489100</v>
      </c>
      <c r="Z22" s="228"/>
      <c r="AA22" s="262" t="s">
        <v>461</v>
      </c>
      <c r="AB22" s="10"/>
      <c r="AC22" s="10">
        <f>IF(SUM(H22:Y22)&gt;0,1,0)</f>
        <v>1</v>
      </c>
    </row>
    <row r="23" spans="5:29" ht="24.75" customHeight="1">
      <c r="E23" s="53">
        <v>9</v>
      </c>
      <c r="F23" s="541" t="s">
        <v>875</v>
      </c>
      <c r="G23" s="542" t="s">
        <v>878</v>
      </c>
      <c r="H23" s="38">
        <v>230788</v>
      </c>
      <c r="I23" s="38"/>
      <c r="J23" s="38"/>
      <c r="K23" s="540">
        <f>+IFERROR(IF(COUNT(H23:J23),ROUND(SUM(H23:J23),0),""),"")</f>
        <v>230788</v>
      </c>
      <c r="L23" s="42">
        <f>+IFERROR(IF(COUNT(K23),ROUND(K23/'Shareholding Pattern'!$L$78*100,2),""),0)</f>
        <v>11.77</v>
      </c>
      <c r="M23" s="170">
        <f>IF(H23="","",H23)</f>
        <v>230788</v>
      </c>
      <c r="N23" s="170"/>
      <c r="O23" s="229">
        <f>+IFERROR(IF(COUNT(M23:N23),ROUND(SUM(M23,N23),2),""),"")</f>
        <v>230788</v>
      </c>
      <c r="P23" s="42">
        <f>+IFERROR(IF(COUNT(O23),ROUND(O23/('Shareholding Pattern'!$P$79)*100,2),""),0)</f>
        <v>11.77</v>
      </c>
      <c r="Q23" s="38"/>
      <c r="R23" s="38"/>
      <c r="S23" s="540" t="str">
        <f>+IFERROR(IF(COUNT(Q23:R23),ROUND(SUM(Q23:R23),0),""),"")</f>
        <v/>
      </c>
      <c r="T23" s="14">
        <f>+IFERROR(IF(COUNT(K23,S23),ROUND(SUM(S23,K23)/SUM('Shareholding Pattern'!$L$78,'Shareholding Pattern'!$T$78)*100,2),""),0)</f>
        <v>11.77</v>
      </c>
      <c r="U23" s="38"/>
      <c r="V23" s="14" t="str">
        <f>+IFERROR(IF(COUNT(U23),ROUND(SUM(U23)/SUM(K23)*100,2),""),0)</f>
        <v/>
      </c>
      <c r="W23" s="38"/>
      <c r="X23" s="14" t="str">
        <f>+IFERROR(IF(COUNT(W23),ROUND(SUM(W23)/SUM(K23)*100,2),""),0)</f>
        <v/>
      </c>
      <c r="Y23" s="38">
        <v>230788</v>
      </c>
      <c r="Z23" s="228"/>
      <c r="AA23" s="262" t="s">
        <v>461</v>
      </c>
      <c r="AB23" s="10"/>
      <c r="AC23" s="10">
        <f>IF(SUM(H23:Y23)&gt;0,1,0)</f>
        <v>1</v>
      </c>
    </row>
    <row r="24" spans="5:29" ht="24.75" customHeight="1">
      <c r="E24" s="53">
        <v>10</v>
      </c>
      <c r="F24" s="541" t="s">
        <v>876</v>
      </c>
      <c r="G24" s="542" t="s">
        <v>877</v>
      </c>
      <c r="H24" s="38">
        <v>109898</v>
      </c>
      <c r="I24" s="38"/>
      <c r="J24" s="38"/>
      <c r="K24" s="540">
        <f>+IFERROR(IF(COUNT(H24:J24),ROUND(SUM(H24:J24),0),""),"")</f>
        <v>109898</v>
      </c>
      <c r="L24" s="42">
        <f>+IFERROR(IF(COUNT(K24),ROUND(K24/'Shareholding Pattern'!$L$78*100,2),""),0)</f>
        <v>5.61</v>
      </c>
      <c r="M24" s="170">
        <f>IF(H24="","",H24)</f>
        <v>109898</v>
      </c>
      <c r="N24" s="170"/>
      <c r="O24" s="229">
        <f>+IFERROR(IF(COUNT(M24:N24),ROUND(SUM(M24,N24),2),""),"")</f>
        <v>109898</v>
      </c>
      <c r="P24" s="42">
        <f>+IFERROR(IF(COUNT(O24),ROUND(O24/('Shareholding Pattern'!$P$79)*100,2),""),0)</f>
        <v>5.61</v>
      </c>
      <c r="Q24" s="38"/>
      <c r="R24" s="38"/>
      <c r="S24" s="540" t="str">
        <f>+IFERROR(IF(COUNT(Q24:R24),ROUND(SUM(Q24:R24),0),""),"")</f>
        <v/>
      </c>
      <c r="T24" s="14">
        <f>+IFERROR(IF(COUNT(K24,S24),ROUND(SUM(S24,K24)/SUM('Shareholding Pattern'!$L$78,'Shareholding Pattern'!$T$78)*100,2),""),0)</f>
        <v>5.61</v>
      </c>
      <c r="U24" s="38"/>
      <c r="V24" s="14" t="str">
        <f>+IFERROR(IF(COUNT(U24),ROUND(SUM(U24)/SUM(K24)*100,2),""),0)</f>
        <v/>
      </c>
      <c r="W24" s="38"/>
      <c r="X24" s="14" t="str">
        <f>+IFERROR(IF(COUNT(W24),ROUND(SUM(W24)/SUM(K24)*100,2),""),0)</f>
        <v/>
      </c>
      <c r="Y24" s="38">
        <v>109898</v>
      </c>
      <c r="Z24" s="228"/>
      <c r="AA24" s="262" t="s">
        <v>461</v>
      </c>
      <c r="AB24" s="10"/>
      <c r="AC24" s="10">
        <f>IF(SUM(H24:Y24)&gt;0,1,0)</f>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pLXRuRjdR15/SJ6BJl2WGzYUQxw/IE8ODStSBt3D6j13L05FcHW0IiW3IcLQWPrkNFbdwOaNdq5GhXGm9Z/NSg==" saltValue="oFySdaJDQSNWzz62sZr3wQ=="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3" t="s">
        <v>601</v>
      </c>
    </row>
    <row r="4" spans="5:27" ht="15.75" hidden="1" customHeight="1">
      <c r="AA4" s="303" t="s">
        <v>602</v>
      </c>
    </row>
    <row r="5" spans="5:27" ht="13.5" hidden="1" customHeight="1">
      <c r="AA5" s="303" t="s">
        <v>603</v>
      </c>
    </row>
    <row r="6" spans="5:27" ht="17.25" hidden="1" customHeight="1">
      <c r="AA6" s="303" t="s">
        <v>604</v>
      </c>
    </row>
    <row r="7" spans="5:27">
      <c r="F7" s="514"/>
      <c r="G7" s="514"/>
      <c r="H7" s="514"/>
      <c r="I7" s="63"/>
      <c r="AA7" s="303" t="s">
        <v>605</v>
      </c>
    </row>
    <row r="8" spans="5:27">
      <c r="F8" s="515"/>
      <c r="G8" s="515"/>
      <c r="H8" s="515"/>
      <c r="I8" s="63"/>
      <c r="AA8" s="303" t="s">
        <v>606</v>
      </c>
    </row>
    <row r="9" spans="5:27" ht="60" customHeight="1">
      <c r="E9" s="508" t="s">
        <v>114</v>
      </c>
      <c r="F9" s="427" t="s">
        <v>588</v>
      </c>
      <c r="G9" s="509"/>
      <c r="H9" s="509"/>
      <c r="I9" s="509"/>
      <c r="J9" s="509"/>
      <c r="K9" s="428"/>
      <c r="L9" s="427" t="s">
        <v>593</v>
      </c>
      <c r="M9" s="509"/>
      <c r="N9" s="509"/>
      <c r="O9" s="509"/>
      <c r="P9" s="428"/>
      <c r="Q9" s="513" t="s">
        <v>594</v>
      </c>
      <c r="R9" s="513"/>
      <c r="S9" s="513"/>
      <c r="T9" s="513"/>
      <c r="U9" s="513"/>
      <c r="V9" s="430" t="s">
        <v>626</v>
      </c>
      <c r="AA9" s="303" t="s">
        <v>607</v>
      </c>
    </row>
    <row r="10" spans="5:27" ht="14.25" customHeight="1">
      <c r="E10" s="443"/>
      <c r="F10" s="430" t="s">
        <v>589</v>
      </c>
      <c r="G10" s="430" t="s">
        <v>590</v>
      </c>
      <c r="H10" s="512" t="s">
        <v>591</v>
      </c>
      <c r="I10" s="27"/>
      <c r="J10" s="430" t="s">
        <v>592</v>
      </c>
      <c r="K10" s="510" t="s">
        <v>612</v>
      </c>
      <c r="L10" s="430" t="s">
        <v>589</v>
      </c>
      <c r="M10" s="430" t="s">
        <v>590</v>
      </c>
      <c r="N10" s="512" t="s">
        <v>591</v>
      </c>
      <c r="O10" s="430" t="s">
        <v>592</v>
      </c>
      <c r="P10" s="510" t="s">
        <v>612</v>
      </c>
      <c r="Q10" s="430" t="s">
        <v>595</v>
      </c>
      <c r="R10" s="430"/>
      <c r="S10" s="430"/>
      <c r="T10" s="430"/>
      <c r="U10" s="430"/>
      <c r="V10" s="430"/>
      <c r="AA10" s="303" t="s">
        <v>608</v>
      </c>
    </row>
    <row r="11" spans="5:27" ht="47.25" customHeight="1">
      <c r="E11" s="429"/>
      <c r="F11" s="430"/>
      <c r="G11" s="430"/>
      <c r="H11" s="512"/>
      <c r="I11" s="27"/>
      <c r="J11" s="430"/>
      <c r="K11" s="511"/>
      <c r="L11" s="430"/>
      <c r="M11" s="430"/>
      <c r="N11" s="512"/>
      <c r="O11" s="430"/>
      <c r="P11" s="511"/>
      <c r="Q11" s="298" t="s">
        <v>596</v>
      </c>
      <c r="R11" s="298" t="s">
        <v>597</v>
      </c>
      <c r="S11" s="307" t="s">
        <v>628</v>
      </c>
      <c r="T11" s="298" t="s">
        <v>598</v>
      </c>
      <c r="U11" s="298" t="s">
        <v>629</v>
      </c>
      <c r="V11" s="430"/>
      <c r="AA11" s="303" t="s">
        <v>609</v>
      </c>
    </row>
    <row r="12" spans="5:27">
      <c r="E12" s="301"/>
      <c r="F12" s="517" t="s">
        <v>610</v>
      </c>
      <c r="G12" s="517"/>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16"/>
      <c r="G14" s="516"/>
      <c r="H14" s="516"/>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124</v>
      </c>
      <c r="T9" s="430" t="s">
        <v>89</v>
      </c>
      <c r="U9" s="430" t="s">
        <v>12</v>
      </c>
      <c r="V9" s="430"/>
      <c r="W9" s="430" t="s">
        <v>13</v>
      </c>
      <c r="X9" s="430"/>
      <c r="Y9" s="430" t="s">
        <v>14</v>
      </c>
      <c r="Z9" s="430" t="s">
        <v>441</v>
      </c>
      <c r="AA9" s="508" t="s">
        <v>459</v>
      </c>
    </row>
    <row r="10" spans="5: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row>
    <row r="11" spans="5: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row>
    <row r="12" spans="5:45" s="244" customFormat="1" ht="19.5" customHeight="1">
      <c r="E12" s="8" t="s">
        <v>72</v>
      </c>
      <c r="F12" s="518" t="s">
        <v>29</v>
      </c>
      <c r="G12" s="519"/>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xUji6EDJeEBgrcrFhikF5NbqAaJYkRrbgqwRwnw8gzZKQi/+hQgK1iK1rXSn/3WwzLYqVwZtTOO2FovcuDE3qw==" saltValue="yizocyoxO+Gukht7P55Ypw=="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13</v>
      </c>
      <c r="X9" s="430"/>
      <c r="Y9" s="430" t="s">
        <v>14</v>
      </c>
      <c r="Z9" s="430" t="s">
        <v>441</v>
      </c>
      <c r="AA9" s="508" t="s">
        <v>459</v>
      </c>
      <c r="AR9" t="s">
        <v>337</v>
      </c>
    </row>
    <row r="10" spans="5: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c r="AR10" t="s">
        <v>338</v>
      </c>
    </row>
    <row r="11" spans="5: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Wf/ZHaHh5bSAvJN5wnsUIW/O+eaNguR+MVacuB87HaDmV4f9TDTZZnp2Lm1A5RdpdaqX78tpJ13N6ubYC2K6Zg==" saltValue="DGVzog9JRhwgTmk5wnyXBA=="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A7" zoomScale="85" zoomScaleNormal="85" workbookViewId="0">
      <selection activeCell="AC15" sqref="AC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08" t="s">
        <v>119</v>
      </c>
      <c r="E9" s="430" t="s">
        <v>34</v>
      </c>
      <c r="F9" s="430"/>
      <c r="G9" s="508" t="s">
        <v>118</v>
      </c>
      <c r="H9" s="430" t="s">
        <v>1</v>
      </c>
      <c r="I9" s="430" t="s">
        <v>368</v>
      </c>
      <c r="J9" s="430" t="s">
        <v>3</v>
      </c>
      <c r="K9" s="430" t="s">
        <v>4</v>
      </c>
      <c r="L9" s="430" t="s">
        <v>5</v>
      </c>
      <c r="M9" s="430" t="s">
        <v>6</v>
      </c>
      <c r="N9" s="430" t="s">
        <v>7</v>
      </c>
      <c r="O9" s="430" t="s">
        <v>8</v>
      </c>
      <c r="P9" s="430"/>
      <c r="Q9" s="430"/>
      <c r="R9" s="430"/>
      <c r="S9" s="430" t="s">
        <v>9</v>
      </c>
      <c r="T9" s="508" t="s">
        <v>447</v>
      </c>
      <c r="U9" s="508" t="s">
        <v>116</v>
      </c>
      <c r="V9" s="430" t="s">
        <v>89</v>
      </c>
      <c r="W9" s="430" t="s">
        <v>12</v>
      </c>
      <c r="X9" s="430"/>
      <c r="Y9" s="430" t="s">
        <v>13</v>
      </c>
      <c r="Z9" s="430"/>
      <c r="AA9" s="430" t="s">
        <v>14</v>
      </c>
      <c r="AB9" s="430" t="s">
        <v>441</v>
      </c>
      <c r="AC9" s="508" t="s">
        <v>459</v>
      </c>
      <c r="AD9"/>
      <c r="AV9" t="s">
        <v>34</v>
      </c>
    </row>
    <row r="10" spans="4:53" ht="31.5" customHeight="1">
      <c r="D10" s="443"/>
      <c r="E10" s="430"/>
      <c r="F10" s="430"/>
      <c r="G10" s="443"/>
      <c r="H10" s="430"/>
      <c r="I10" s="430"/>
      <c r="J10" s="430"/>
      <c r="K10" s="430"/>
      <c r="L10" s="430"/>
      <c r="M10" s="430"/>
      <c r="N10" s="430"/>
      <c r="O10" s="430" t="s">
        <v>15</v>
      </c>
      <c r="P10" s="430"/>
      <c r="Q10" s="430"/>
      <c r="R10" s="430" t="s">
        <v>16</v>
      </c>
      <c r="S10" s="430"/>
      <c r="T10" s="443"/>
      <c r="U10" s="443"/>
      <c r="V10" s="430"/>
      <c r="W10" s="430"/>
      <c r="X10" s="430"/>
      <c r="Y10" s="430"/>
      <c r="Z10" s="430"/>
      <c r="AA10" s="430"/>
      <c r="AB10" s="430"/>
      <c r="AC10" s="443"/>
      <c r="AD10"/>
      <c r="AV10" t="s">
        <v>379</v>
      </c>
    </row>
    <row r="11" spans="4:53" ht="78.75" customHeight="1">
      <c r="D11" s="429"/>
      <c r="E11" s="430"/>
      <c r="F11" s="430"/>
      <c r="G11" s="429"/>
      <c r="H11" s="430"/>
      <c r="I11" s="430"/>
      <c r="J11" s="430"/>
      <c r="K11" s="430"/>
      <c r="L11" s="430"/>
      <c r="M11" s="430"/>
      <c r="N11" s="430"/>
      <c r="O11" s="27" t="s">
        <v>17</v>
      </c>
      <c r="P11" s="27" t="s">
        <v>18</v>
      </c>
      <c r="Q11" s="27" t="s">
        <v>19</v>
      </c>
      <c r="R11" s="430"/>
      <c r="S11" s="430"/>
      <c r="T11" s="429"/>
      <c r="U11" s="429"/>
      <c r="V11" s="430"/>
      <c r="W11" s="27" t="s">
        <v>20</v>
      </c>
      <c r="X11" s="27" t="s">
        <v>21</v>
      </c>
      <c r="Y11" s="27" t="s">
        <v>20</v>
      </c>
      <c r="Z11" s="27" t="s">
        <v>21</v>
      </c>
      <c r="AA11" s="430"/>
      <c r="AB11" s="430"/>
      <c r="AC11" s="429"/>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544" t="s">
        <v>440</v>
      </c>
      <c r="F15" s="545"/>
      <c r="G15" s="545" t="s">
        <v>883</v>
      </c>
      <c r="H15" s="38" t="s">
        <v>884</v>
      </c>
      <c r="I15" s="38">
        <v>1</v>
      </c>
      <c r="J15" s="38">
        <v>488800</v>
      </c>
      <c r="K15" s="38"/>
      <c r="L15" s="38"/>
      <c r="M15" s="543">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543" t="str">
        <f>+IFERROR(IF(COUNT(S15:T15),ROUND(SUM(S15:T15),0),""),"")</f>
        <v/>
      </c>
      <c r="V15" s="186">
        <f>+IFERROR(IF(COUNT(M15,U15),ROUND(SUM(U15,M15)/SUM('Shareholding Pattern'!$L$78,'Shareholding Pattern'!$T$78)*100,2),""),0)</f>
        <v>24.94</v>
      </c>
      <c r="W15" s="38"/>
      <c r="X15" s="186" t="str">
        <f>+IFERROR(IF(COUNT(W15),ROUND(SUM(W15)/SUM(M15)*100,2),""),0)</f>
        <v/>
      </c>
      <c r="Y15" s="38"/>
      <c r="Z15" s="186" t="str">
        <f>+IFERROR(IF(COUNT(Y15),ROUND(SUM(Y15)/SUM(M15)*100,2),""),0)</f>
        <v/>
      </c>
      <c r="AA15" s="546">
        <v>488800</v>
      </c>
      <c r="AB15" s="228"/>
      <c r="AC15" s="262" t="s">
        <v>461</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mH2eAkKhllePFIeghuVX33ZDFhprvKN8eMeiPJtUaIF8dG8r1jSfUIG7fndoqj88kiNRUAveqtHj4hQh/hQCiw==" saltValue="YU4MuzkdLyZP/6PX7+3U3g=="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13</v>
      </c>
      <c r="X9" s="430"/>
      <c r="Y9" s="430" t="s">
        <v>14</v>
      </c>
      <c r="Z9" s="430" t="s">
        <v>441</v>
      </c>
      <c r="AA9" s="508" t="s">
        <v>459</v>
      </c>
    </row>
    <row r="10" spans="2: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row>
    <row r="11" spans="2: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DVTq220l09NTPuxxpCirmKhvX/foYg1geB/EMEeCb3h2akVnBMnUFweq91fbQqXIPOWINatF9NyjdZaAFM0dVg==" saltValue="Lip2XzycNef7tJro3w5oq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13</v>
      </c>
      <c r="X9" s="430"/>
      <c r="Y9" s="430" t="s">
        <v>14</v>
      </c>
      <c r="Z9" s="430" t="s">
        <v>441</v>
      </c>
      <c r="AA9" s="508" t="s">
        <v>459</v>
      </c>
    </row>
    <row r="10" spans="5: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row>
    <row r="11" spans="5: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YVuBALcFlLg7T4ypB8SVplDcTV8pp3aLMTQZIZr15n4aptEFW9w1DJ7VkszeY63nPgWBgKquPFLyYFCKAgiBwg==" saltValue="dFXtN6lmAGCjUq3a2V1Kp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13</v>
      </c>
      <c r="X9" s="430"/>
      <c r="Y9" s="430" t="s">
        <v>14</v>
      </c>
      <c r="Z9" s="430" t="s">
        <v>441</v>
      </c>
      <c r="AA9" s="508" t="s">
        <v>459</v>
      </c>
      <c r="AR9" t="s">
        <v>338</v>
      </c>
    </row>
    <row r="10" spans="5: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c r="AR10" t="s">
        <v>339</v>
      </c>
    </row>
    <row r="11" spans="5: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sThO/xCPz0dCF0Hjh1dmC+IIEFw1EcICpTpy2Zpc7UemPdJ0L5YT1cqfx/VUC8tD7xA3BKDJ9pu9wfYWH79+qw==" saltValue="/kKe8SKtgwrpYUgBGCGYWQ==" spinCount="100000" sheet="1" objects="1" scenarios="1"/>
  <mergeCells count="20">
    <mergeCell ref="R9:R11"/>
    <mergeCell ref="J9:J11"/>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13</v>
      </c>
      <c r="X9" s="430"/>
      <c r="Y9" s="430" t="s">
        <v>14</v>
      </c>
      <c r="Z9" s="430" t="s">
        <v>441</v>
      </c>
      <c r="AA9" s="508" t="s">
        <v>459</v>
      </c>
      <c r="AR9" t="s">
        <v>338</v>
      </c>
    </row>
    <row r="10" spans="5:45"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0"/>
      <c r="Z10" s="430"/>
      <c r="AA10" s="443"/>
      <c r="AR10" t="s">
        <v>339</v>
      </c>
    </row>
    <row r="11" spans="5:45"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27" t="s">
        <v>20</v>
      </c>
      <c r="X11" s="27" t="s">
        <v>21</v>
      </c>
      <c r="Y11" s="430"/>
      <c r="Z11" s="430"/>
      <c r="AA11" s="429"/>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zVmEkgO4Y3cE7x7X/22r9t7FuMY/DXdazgZCH9D+8EIkv1fcXIuhy9pwKi+8ddfaBOZ5jECy8lIJZNNCoLg5cw==" saltValue="I+m6xXUlbsj8fl7aeP0D7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08" t="s">
        <v>119</v>
      </c>
      <c r="E9" s="430" t="s">
        <v>34</v>
      </c>
      <c r="F9" s="430"/>
      <c r="G9" s="508" t="s">
        <v>118</v>
      </c>
      <c r="H9" s="430" t="s">
        <v>1</v>
      </c>
      <c r="I9" s="430" t="s">
        <v>368</v>
      </c>
      <c r="J9" s="430" t="s">
        <v>3</v>
      </c>
      <c r="K9" s="430" t="s">
        <v>4</v>
      </c>
      <c r="L9" s="430" t="s">
        <v>5</v>
      </c>
      <c r="M9" s="430" t="s">
        <v>6</v>
      </c>
      <c r="N9" s="430" t="s">
        <v>7</v>
      </c>
      <c r="O9" s="430" t="s">
        <v>8</v>
      </c>
      <c r="P9" s="430"/>
      <c r="Q9" s="430"/>
      <c r="R9" s="430"/>
      <c r="S9" s="430" t="s">
        <v>9</v>
      </c>
      <c r="T9" s="508" t="s">
        <v>447</v>
      </c>
      <c r="U9" s="508" t="s">
        <v>116</v>
      </c>
      <c r="V9" s="430" t="s">
        <v>89</v>
      </c>
      <c r="W9" s="430" t="s">
        <v>12</v>
      </c>
      <c r="X9" s="430"/>
      <c r="Y9" s="430" t="s">
        <v>13</v>
      </c>
      <c r="Z9" s="430"/>
      <c r="AA9" s="430" t="s">
        <v>14</v>
      </c>
      <c r="AB9" s="430" t="s">
        <v>441</v>
      </c>
      <c r="AC9" s="508" t="s">
        <v>459</v>
      </c>
      <c r="AD9"/>
      <c r="AV9" t="s">
        <v>34</v>
      </c>
    </row>
    <row r="10" spans="4:53" ht="31.5" customHeight="1">
      <c r="D10" s="443"/>
      <c r="E10" s="430"/>
      <c r="F10" s="430"/>
      <c r="G10" s="443"/>
      <c r="H10" s="430"/>
      <c r="I10" s="430"/>
      <c r="J10" s="430"/>
      <c r="K10" s="430"/>
      <c r="L10" s="430"/>
      <c r="M10" s="430"/>
      <c r="N10" s="430"/>
      <c r="O10" s="430" t="s">
        <v>15</v>
      </c>
      <c r="P10" s="430"/>
      <c r="Q10" s="430"/>
      <c r="R10" s="430" t="s">
        <v>16</v>
      </c>
      <c r="S10" s="430"/>
      <c r="T10" s="443"/>
      <c r="U10" s="443"/>
      <c r="V10" s="430"/>
      <c r="W10" s="430"/>
      <c r="X10" s="430"/>
      <c r="Y10" s="430"/>
      <c r="Z10" s="430"/>
      <c r="AA10" s="430"/>
      <c r="AB10" s="430"/>
      <c r="AC10" s="443"/>
      <c r="AD10"/>
      <c r="AV10" t="s">
        <v>379</v>
      </c>
    </row>
    <row r="11" spans="4:53" ht="78.75" customHeight="1">
      <c r="D11" s="429"/>
      <c r="E11" s="430"/>
      <c r="F11" s="430"/>
      <c r="G11" s="429"/>
      <c r="H11" s="430"/>
      <c r="I11" s="430"/>
      <c r="J11" s="430"/>
      <c r="K11" s="430"/>
      <c r="L11" s="430"/>
      <c r="M11" s="430"/>
      <c r="N11" s="430"/>
      <c r="O11" s="27" t="s">
        <v>17</v>
      </c>
      <c r="P11" s="27" t="s">
        <v>18</v>
      </c>
      <c r="Q11" s="27" t="s">
        <v>19</v>
      </c>
      <c r="R11" s="430"/>
      <c r="S11" s="430"/>
      <c r="T11" s="429"/>
      <c r="U11" s="429"/>
      <c r="V11" s="430"/>
      <c r="W11" s="27" t="s">
        <v>20</v>
      </c>
      <c r="X11" s="27" t="s">
        <v>21</v>
      </c>
      <c r="Y11" s="27" t="s">
        <v>20</v>
      </c>
      <c r="Z11" s="27" t="s">
        <v>21</v>
      </c>
      <c r="AA11" s="430"/>
      <c r="AB11" s="430"/>
      <c r="AC11" s="429"/>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HaNiZwxJ+Mm5Maifne3yqR1tF5wqqmsGM+FyfHEt3u7/W+cUFtH4BH2r9I+DFVxs0J0HtFMCKlySGLQkmSunTg==" saltValue="JTZKMd9hOGTJ5AsYPzFVgA=="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9Zc8xDSUKhieFOwbVTYQDMzB7YuNSUSBktU6aqO9kmnE52H0QV8ioNrHcqgTvC/0Qmwj6BsUxXCUVFAUQGeEuQ==" saltValue="pyWVBiQZNLxSxn0TgKEtK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pq2FdLy3TkgK6jsrBc63tOzqWhtSr4DnuLK22tK6qQXwXhmKKOR5IdPozP+Q4MFQp09kL1AOO4EKJtCQa739Q==" saltValue="AMe7lxHTVkmdQtMjBeJ2J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hotqd9hefMeLKLm89MJe8kds3me63OmiurUb4CTCpmWkWd72LkvTvW6cpIuhaOPq6VP9uQl8e2EkeZz8jzv23Q==" saltValue="phh7e81X6GFb5EHy5I09q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Q9" t="s">
        <v>346</v>
      </c>
    </row>
    <row r="10" spans="5:43"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Q10" t="s">
        <v>336</v>
      </c>
    </row>
    <row r="11" spans="5:43"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UicSMiyoVPsyc7xrMjPGXhDsy0mWN1sE6cT5c9wieqk/E1+hPFh8luKfVhnePKKQNWtfKUDQtQyyqaQPbtgh1w==" saltValue="NJyGQ69yJxZnYInIMCyvH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Q9" t="s">
        <v>346</v>
      </c>
    </row>
    <row r="10" spans="5:43"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Q10" t="s">
        <v>336</v>
      </c>
    </row>
    <row r="11" spans="5:43"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cFGWx5pHGN8NetvvkCsoR+iTCC4jg3vIqvm2Oqo/ZpXeBc/pN/akh0C/o4skGU9ceU1sskXO9fVESDhburItqg==" saltValue="pS0+Vwk7jPaxTdEbjiEpW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LCp9C3yMGAMGDI/aewzxtE0CsrMbKlxCjsa1DofcPwYDNEkG1Cev8jln2dobfYOwX5FjEnC3T4+q9NijMefaDA==" saltValue="cFMBW4GwTn9l0OsLQ1+pSA=="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zs3O+INoxDD993q2ZYx3KsYUdgLzpf2zsDLfd/7+kceG7BdrgtwVxSR2hERGE0WuTJmcbt//QduSbmJ5meZwbQ==" saltValue="lIo1gaLPQnX7n0s2KBKlk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A14" sqref="A14"/>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547" t="s">
        <v>893</v>
      </c>
      <c r="G15" s="542" t="s">
        <v>894</v>
      </c>
      <c r="H15" s="38">
        <v>58800</v>
      </c>
      <c r="I15" s="38"/>
      <c r="J15" s="38"/>
      <c r="K15" s="540">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540" t="str">
        <f>+IFERROR(IF(COUNT(Q15:R15),ROUND(SUM(Q15:R15),0),""),"")</f>
        <v/>
      </c>
      <c r="T15" s="14">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QqcIusH4WONsCjjHBn1K1LNrnPR5XBYaY+VOPrUEJCHPj2D/5Ng+JQNHxTpLUMm/ilDZVnjLm+5ISZBXoKvcVw==" saltValue="gQAoMCkhAgVMn1TknvXH3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enduvItv5f6dANNmRu+I/6H1gHsssQ6sUyLR2ttEjBWdVsUYysxG9WNbvQ/F0lKaH48/3ONHa62JorB/CX9OvQ==" saltValue="ERfhp7dGZF4jfAL8kb0qj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30"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30"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QtpbWDGQjXMljrGU/+SfWcd8EnooyeJdg62LvNI9ESSX3TY4iEqP5UupP2VBKyoBfPOYpPmKTweHQ4XMHByKA==" saltValue="jrVKk2b9zRRGiPaoWGau7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QF61zAwPTTWWL1r91InhsbKUDRyBcgym+gK0OLoAjSFlt1rSsbI8jlXVMz+G5xNkGfSKhBVaVKbx0Yk/BBqU2w==" saltValue="C6vtSCSc5KSo1IRn5y8Qa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I/TkTbMgv4kE5/s+QOzL8S4vYctFsLueqqiU4H2aMQ383Bl/rBbLbm+n2yDK1RwSk+tfMSeIydB52DhJ7qlhVg==" saltValue="oWLZh9HXD/VCQTins8dUr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30"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30"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RNxlpXVi39aaAbPoOXvMF9DFxf6ECgmIbI9Xep0owxLrPIT6CwSOa5bmRL7oXDLlxx13Q67IglEiO4n8rkAmw==" saltValue="KZUCNbB7FKmBJKPG+XSBZ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30"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30"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WeOekfXA7BW5g9KP6dYFkzrZlEroncfXtDqoHPrweuR8cAynLlpzOtrbs4hV1fUssnQEWFKR4MH+5jppLmydw==" saltValue="+BdIPY7S7JoMgv8cJTZ6q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NNIo8lWtAaKCW5dG39TnfQhFUZb8R2OEQhFnvCzAOobctklW0k+KoGD0I4izRuXitYzYH764fD0MCCkyjc+Kg==" saltValue="AfICWrrjltqTw8ZBFGVnI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vnik/zJm5qu4C3n9wNQ4d1MrOvDT+Q8tTr8VJH0O1nsIbT+eu2lJfJZcYX3JZEzcOwgPczfnpuNFwnfEzp3jAg==" saltValue="Ama5OI7MUsmU/DHFY1BmE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cyj2mVRjiTDxS2szIihmrTJjB7ptMrmoRW0uBPpth94AD3QFfZOp3jWj8DxcA7rh9ZRsPhe2pYxC/bDxupohQ==" saltValue="A6jkNvgMsmbaJ39gfa1zh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xltbQXe5M2HSacTBtPbozwD0wfBo3bWpMf6RCX6mQ59R3dUkETdXs3f5Tn42d6y18s77tNWYnX9gNFLUlUNKYQ==" saltValue="eKjcQzK1VKVWoVivKduLe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WeZYzDZ6bWLNOz6xS2jGMeIai5aYC8ZwNIS01G/BmW5jj9QXFyc5NrrpVqZxGKZNZlA+6mA56exR06muM1zjQ==" saltValue="cXSQnPHGSbWmTZOjXlaPM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Vped13lLYJMB3AWsbiP4/QWt1EYDUNFR8WmDKlhshxxNR0nSCePNNWc+Qu2HygdL6EaYUk7Lywmc/QNde6fsGw==" saltValue="xEQTJqoVVx+NjvDAYWSprw=="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08" t="s">
        <v>119</v>
      </c>
      <c r="E9" s="508" t="s">
        <v>34</v>
      </c>
      <c r="F9" s="508" t="s">
        <v>376</v>
      </c>
      <c r="G9" s="508" t="s">
        <v>118</v>
      </c>
      <c r="H9" s="430" t="s">
        <v>1</v>
      </c>
      <c r="I9" s="508" t="s">
        <v>368</v>
      </c>
      <c r="J9" s="430" t="s">
        <v>3</v>
      </c>
      <c r="K9" s="430" t="s">
        <v>4</v>
      </c>
      <c r="L9" s="430" t="s">
        <v>5</v>
      </c>
      <c r="M9" s="430" t="s">
        <v>6</v>
      </c>
      <c r="N9" s="430" t="s">
        <v>7</v>
      </c>
      <c r="O9" s="430" t="s">
        <v>8</v>
      </c>
      <c r="P9" s="430"/>
      <c r="Q9" s="430"/>
      <c r="R9" s="430"/>
      <c r="S9" s="430" t="s">
        <v>9</v>
      </c>
      <c r="T9" s="508" t="s">
        <v>447</v>
      </c>
      <c r="U9" s="508" t="s">
        <v>120</v>
      </c>
      <c r="V9" s="430" t="s">
        <v>89</v>
      </c>
      <c r="W9" s="430" t="s">
        <v>12</v>
      </c>
      <c r="X9" s="430"/>
      <c r="Y9" s="430" t="s">
        <v>14</v>
      </c>
      <c r="Z9" s="430" t="s">
        <v>441</v>
      </c>
      <c r="AA9" s="499" t="s">
        <v>708</v>
      </c>
      <c r="AB9" s="500"/>
      <c r="AC9" s="501"/>
      <c r="AG9" t="s">
        <v>348</v>
      </c>
      <c r="AV9" t="s">
        <v>34</v>
      </c>
    </row>
    <row r="10" spans="4:57" ht="31.5" customHeight="1">
      <c r="D10" s="443"/>
      <c r="E10" s="443"/>
      <c r="F10" s="443"/>
      <c r="G10" s="443"/>
      <c r="H10" s="430"/>
      <c r="I10" s="443"/>
      <c r="J10" s="430"/>
      <c r="K10" s="430"/>
      <c r="L10" s="430"/>
      <c r="M10" s="430"/>
      <c r="N10" s="430"/>
      <c r="O10" s="430" t="s">
        <v>15</v>
      </c>
      <c r="P10" s="430"/>
      <c r="Q10" s="430"/>
      <c r="R10" s="430" t="s">
        <v>16</v>
      </c>
      <c r="S10" s="430"/>
      <c r="T10" s="443"/>
      <c r="U10" s="474"/>
      <c r="V10" s="430"/>
      <c r="W10" s="430"/>
      <c r="X10" s="430"/>
      <c r="Y10" s="430"/>
      <c r="Z10" s="430"/>
      <c r="AA10" s="437" t="s">
        <v>709</v>
      </c>
      <c r="AB10" s="438"/>
      <c r="AC10" s="439"/>
      <c r="AG10" t="s">
        <v>339</v>
      </c>
      <c r="AV10" t="s">
        <v>379</v>
      </c>
    </row>
    <row r="11" spans="4:57" ht="45">
      <c r="D11" s="429"/>
      <c r="E11" s="429"/>
      <c r="F11" s="429"/>
      <c r="G11" s="429"/>
      <c r="H11" s="430"/>
      <c r="I11" s="429"/>
      <c r="J11" s="430"/>
      <c r="K11" s="430"/>
      <c r="L11" s="430"/>
      <c r="M11" s="430"/>
      <c r="N11" s="430"/>
      <c r="O11" s="27" t="s">
        <v>17</v>
      </c>
      <c r="P11" s="27" t="s">
        <v>18</v>
      </c>
      <c r="Q11" s="27" t="s">
        <v>19</v>
      </c>
      <c r="R11" s="430"/>
      <c r="S11" s="430"/>
      <c r="T11" s="429"/>
      <c r="U11" s="475"/>
      <c r="V11" s="430"/>
      <c r="W11" s="27" t="s">
        <v>20</v>
      </c>
      <c r="X11" s="27" t="s">
        <v>21</v>
      </c>
      <c r="Y11" s="430"/>
      <c r="Z11" s="430"/>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OyBiHIOzcv5VVQ1VSSPjv29GaNj5pbMv1AI7FZ6Y6AAoXQqrd9VZPSN+7z+ALyhotxeNdZJHdybMbGFqwMiWTw==" saltValue="rlpOGhZVFgbGw08/vRU1Jw=="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08" t="s">
        <v>119</v>
      </c>
      <c r="E9" s="508" t="s">
        <v>34</v>
      </c>
      <c r="F9" s="508" t="s">
        <v>376</v>
      </c>
      <c r="G9" s="508" t="s">
        <v>118</v>
      </c>
      <c r="H9" s="430" t="s">
        <v>1</v>
      </c>
      <c r="I9" s="508" t="s">
        <v>368</v>
      </c>
      <c r="J9" s="430" t="s">
        <v>3</v>
      </c>
      <c r="K9" s="430" t="s">
        <v>4</v>
      </c>
      <c r="L9" s="430" t="s">
        <v>5</v>
      </c>
      <c r="M9" s="430" t="s">
        <v>6</v>
      </c>
      <c r="N9" s="430" t="s">
        <v>7</v>
      </c>
      <c r="O9" s="430" t="s">
        <v>8</v>
      </c>
      <c r="P9" s="430"/>
      <c r="Q9" s="430"/>
      <c r="R9" s="430"/>
      <c r="S9" s="430" t="s">
        <v>9</v>
      </c>
      <c r="T9" s="508" t="s">
        <v>447</v>
      </c>
      <c r="U9" s="508" t="s">
        <v>120</v>
      </c>
      <c r="V9" s="430" t="s">
        <v>89</v>
      </c>
      <c r="W9" s="430" t="s">
        <v>12</v>
      </c>
      <c r="X9" s="430"/>
      <c r="Y9" s="430" t="s">
        <v>14</v>
      </c>
      <c r="Z9" s="430" t="s">
        <v>441</v>
      </c>
      <c r="AA9" s="499" t="s">
        <v>708</v>
      </c>
      <c r="AB9" s="500"/>
      <c r="AC9" s="501"/>
      <c r="AG9" t="s">
        <v>348</v>
      </c>
      <c r="AV9" t="s">
        <v>34</v>
      </c>
    </row>
    <row r="10" spans="4:57" ht="31.5" customHeight="1">
      <c r="D10" s="443"/>
      <c r="E10" s="443"/>
      <c r="F10" s="443"/>
      <c r="G10" s="443"/>
      <c r="H10" s="430"/>
      <c r="I10" s="443"/>
      <c r="J10" s="430"/>
      <c r="K10" s="430"/>
      <c r="L10" s="430"/>
      <c r="M10" s="430"/>
      <c r="N10" s="430"/>
      <c r="O10" s="430" t="s">
        <v>15</v>
      </c>
      <c r="P10" s="430"/>
      <c r="Q10" s="430"/>
      <c r="R10" s="430" t="s">
        <v>16</v>
      </c>
      <c r="S10" s="430"/>
      <c r="T10" s="443"/>
      <c r="U10" s="474"/>
      <c r="V10" s="430"/>
      <c r="W10" s="430"/>
      <c r="X10" s="430"/>
      <c r="Y10" s="430"/>
      <c r="Z10" s="430"/>
      <c r="AA10" s="437" t="s">
        <v>709</v>
      </c>
      <c r="AB10" s="438"/>
      <c r="AC10" s="439"/>
      <c r="AG10" t="s">
        <v>339</v>
      </c>
      <c r="AV10" t="s">
        <v>379</v>
      </c>
    </row>
    <row r="11" spans="4:57" ht="45">
      <c r="D11" s="429"/>
      <c r="E11" s="429"/>
      <c r="F11" s="429"/>
      <c r="G11" s="429"/>
      <c r="H11" s="430"/>
      <c r="I11" s="429"/>
      <c r="J11" s="430"/>
      <c r="K11" s="430"/>
      <c r="L11" s="430"/>
      <c r="M11" s="430"/>
      <c r="N11" s="430"/>
      <c r="O11" s="27" t="s">
        <v>17</v>
      </c>
      <c r="P11" s="27" t="s">
        <v>18</v>
      </c>
      <c r="Q11" s="27" t="s">
        <v>19</v>
      </c>
      <c r="R11" s="430"/>
      <c r="S11" s="430"/>
      <c r="T11" s="429"/>
      <c r="U11" s="475"/>
      <c r="V11" s="430"/>
      <c r="W11" s="27" t="s">
        <v>20</v>
      </c>
      <c r="X11" s="27" t="s">
        <v>21</v>
      </c>
      <c r="Y11" s="430"/>
      <c r="Z11" s="430"/>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Z/e5B3GuZlPZJhxplBI2Mn5/bEtNwu27Lxvl/TbuWFV5RNkT+jqfluhkrRNt5nB7LUBCbuoclEZFDUhQmcq4/g==" saltValue="l0Q5wCb6SmOh0qjwOTJkng=="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Q9" t="s">
        <v>346</v>
      </c>
    </row>
    <row r="10" spans="5:43"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Q10" t="s">
        <v>336</v>
      </c>
    </row>
    <row r="11" spans="5:43"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EC0+fosBF/x14Eoi8cMCayyE+vhFLJLdNDQwqfV9oBdIXrUrVbFfc93nBl4vfAq0MRyN8j3QsP8E4JuBbQErcQ==" saltValue="d2oJfJwgOJzxsTmFbwpPY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Q9" t="s">
        <v>346</v>
      </c>
    </row>
    <row r="10" spans="5:43"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Q10" t="s">
        <v>336</v>
      </c>
    </row>
    <row r="11" spans="5:43"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CoqU06ZM2KEj2Fm172mvIQ//jPblAr6a+jDikKUl8PE/5irUVVXZU3SFQTmtDOdFlZThYrC7QQnMuDSA8xLPuQ==" saltValue="DhB0T6aKxxd2otYXRg5p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Q9" t="s">
        <v>346</v>
      </c>
    </row>
    <row r="10" spans="5:43"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Q10" t="s">
        <v>336</v>
      </c>
    </row>
    <row r="11" spans="5:43"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vM1l9H2P/SZpG4MYs8MIcfHHwgPuVLXKl32EZ8PbIFbAczkb9HKJO5lM5nuLWJzNjgCrMJvMGdpxPhTXYgc17w==" saltValue="YNpBbhYaycHuZqhtf4z3n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NnGJUCSrWuzGS5oDE7sK5dPesayXWIJAJ58ls02Es7L+LkPVYkednZGAqqObkxOuMMjxBQWCy05pQsPd66WgSQ==" saltValue="FpQKggeHykoLsbJjhsJRe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18bbBSTLCK2M8ue2usViYaJx4eS5wWzaP1YijOVrqTHqiv3EfMxSza5T58MwajSyawBbIHEOiz+XxLy2GYiY2A==" saltValue="d2DF++8WSouGar6GQb0VH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gxJLRQg7E4P8dKPYFh5WEXb4VyCshXQuoIyJysBpSUWiOPgBqbOA9i9PigSYiEr47S2PozcX6Ex2HJWbf4r2Q==" saltValue="aPUsWF+Tp79RNo0g42CbJ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08" t="s">
        <v>119</v>
      </c>
      <c r="F9" s="430" t="s">
        <v>118</v>
      </c>
      <c r="G9" s="430" t="s">
        <v>1</v>
      </c>
      <c r="H9" s="430" t="s">
        <v>3</v>
      </c>
      <c r="I9" s="430" t="s">
        <v>4</v>
      </c>
      <c r="J9" s="430" t="s">
        <v>5</v>
      </c>
      <c r="K9" s="430" t="s">
        <v>6</v>
      </c>
      <c r="L9" s="430" t="s">
        <v>7</v>
      </c>
      <c r="M9" s="430" t="s">
        <v>8</v>
      </c>
      <c r="N9" s="430"/>
      <c r="O9" s="430"/>
      <c r="P9" s="430"/>
      <c r="Q9" s="508" t="s">
        <v>447</v>
      </c>
      <c r="R9" s="430" t="s">
        <v>10</v>
      </c>
      <c r="S9" s="508" t="s">
        <v>116</v>
      </c>
      <c r="T9" s="430" t="s">
        <v>89</v>
      </c>
      <c r="U9" s="430" t="s">
        <v>12</v>
      </c>
      <c r="V9" s="430"/>
      <c r="W9" s="430" t="s">
        <v>14</v>
      </c>
      <c r="X9" s="430" t="s">
        <v>441</v>
      </c>
      <c r="Y9" s="499" t="s">
        <v>708</v>
      </c>
      <c r="Z9" s="500"/>
      <c r="AA9" s="501"/>
      <c r="AR9" t="s">
        <v>346</v>
      </c>
    </row>
    <row r="10" spans="5:44" ht="31.5" customHeight="1">
      <c r="E10" s="443"/>
      <c r="F10" s="430"/>
      <c r="G10" s="430"/>
      <c r="H10" s="430"/>
      <c r="I10" s="430"/>
      <c r="J10" s="430"/>
      <c r="K10" s="430"/>
      <c r="L10" s="430"/>
      <c r="M10" s="430" t="s">
        <v>15</v>
      </c>
      <c r="N10" s="430"/>
      <c r="O10" s="430"/>
      <c r="P10" s="430" t="s">
        <v>16</v>
      </c>
      <c r="Q10" s="443"/>
      <c r="R10" s="430"/>
      <c r="S10" s="443"/>
      <c r="T10" s="430"/>
      <c r="U10" s="430"/>
      <c r="V10" s="430"/>
      <c r="W10" s="430"/>
      <c r="X10" s="430"/>
      <c r="Y10" s="437" t="s">
        <v>709</v>
      </c>
      <c r="Z10" s="438"/>
      <c r="AA10" s="439"/>
      <c r="AR10" t="s">
        <v>336</v>
      </c>
    </row>
    <row r="11" spans="5:44" ht="78.75" customHeight="1">
      <c r="E11" s="429"/>
      <c r="F11" s="430"/>
      <c r="G11" s="430"/>
      <c r="H11" s="430"/>
      <c r="I11" s="430"/>
      <c r="J11" s="430"/>
      <c r="K11" s="430"/>
      <c r="L11" s="430"/>
      <c r="M11" s="27" t="s">
        <v>17</v>
      </c>
      <c r="N11" s="27" t="s">
        <v>18</v>
      </c>
      <c r="O11" s="27" t="s">
        <v>19</v>
      </c>
      <c r="P11" s="430"/>
      <c r="Q11" s="429"/>
      <c r="R11" s="430"/>
      <c r="S11" s="429"/>
      <c r="T11" s="430"/>
      <c r="U11" s="27" t="s">
        <v>20</v>
      </c>
      <c r="V11" s="27" t="s">
        <v>21</v>
      </c>
      <c r="W11" s="430"/>
      <c r="X11" s="430"/>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ihZFUQRR1mhWjW8xPlX9OeovZAiVkPUpxQtX12fsn9zzw7SSN30DuzDj3dAG/Hq2PelM7mn5w5SmhL5EUKyxZg==" saltValue="KYfT0skyfm1xp92WvnKsB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N2BRDtg9HvDuVTlGJdQMTyIKv0dw1sz7pG2hzRjbNydA8JNv1lYsB2Htmtamt+wa75xJfkvhO9YkLDx492XWyw==" saltValue="x7tHSpwmjOGSLZX1kyeFo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7" zoomScale="90" zoomScaleNormal="90" workbookViewId="0">
      <selection activeCell="X16" sqref="X16"/>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547" t="s">
        <v>885</v>
      </c>
      <c r="G15" s="542" t="s">
        <v>892</v>
      </c>
      <c r="H15" s="38">
        <v>117000</v>
      </c>
      <c r="I15" s="38"/>
      <c r="J15" s="38"/>
      <c r="K15" s="540">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540" t="str">
        <f>+IFERROR(IF(COUNT(Q15:R15),ROUND(SUM(Q15:R15),0),""),"")</f>
        <v/>
      </c>
      <c r="T15" s="14">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547" t="s">
        <v>886</v>
      </c>
      <c r="G16" s="542" t="s">
        <v>891</v>
      </c>
      <c r="H16" s="38">
        <v>120998</v>
      </c>
      <c r="I16" s="38"/>
      <c r="J16" s="38"/>
      <c r="K16" s="540">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540" t="str">
        <f>+IFERROR(IF(COUNT(Q16:R16),ROUND(SUM(Q16:R16),0),""),"")</f>
        <v/>
      </c>
      <c r="T16" s="14">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547" t="s">
        <v>887</v>
      </c>
      <c r="G17" s="542" t="s">
        <v>890</v>
      </c>
      <c r="H17" s="38">
        <v>76927</v>
      </c>
      <c r="I17" s="38"/>
      <c r="J17" s="38"/>
      <c r="K17" s="540">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540" t="str">
        <f>+IFERROR(IF(COUNT(Q17:R17),ROUND(SUM(Q17:R17),0),""),"")</f>
        <v/>
      </c>
      <c r="T17" s="14">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547" t="s">
        <v>888</v>
      </c>
      <c r="G18" s="542" t="s">
        <v>889</v>
      </c>
      <c r="H18" s="38">
        <v>117000</v>
      </c>
      <c r="I18" s="38"/>
      <c r="J18" s="38"/>
      <c r="K18" s="540">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540" t="str">
        <f>+IFERROR(IF(COUNT(Q18:R18),ROUND(SUM(Q18:R18),0),""),"")</f>
        <v/>
      </c>
      <c r="T18" s="14">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K85T9F93v7Q3WOHscQcfNLvcNu0nhgWhztcEo7UsRsw5nz6gtdG9gjRug7WpqHg7vhnX1vcOJS9vbGUmIooLIg==" saltValue="hUBt0r98cDJYCVTbnfqWrA=="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30"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30"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KcK8jDDex7Qo6YT7NHoQm+IADYMBt5L/e5ousbspPjJdhJ9SnemkfVNvjhg0t5u4kOcAa7yEctT+izFpWOrW6Q==" saltValue="EDOqF3LekPe0fO626gCAT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row>
    <row r="10" spans="5:30"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row>
    <row r="11" spans="5:30"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sR+tP3732WNOXhPNFKBM5uUtL9CBiAAXcuZEKNijkNh1yK0guDyCNr52Yb5uRvdNBrAAhsAJkk8RmoKohG5SxA==" saltValue="SK/QSsMwOM8JxRAcG7V9vg=="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08" t="s">
        <v>119</v>
      </c>
      <c r="F9" s="430" t="s">
        <v>118</v>
      </c>
      <c r="G9" s="430" t="s">
        <v>1</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c r="Y9" s="499" t="s">
        <v>708</v>
      </c>
      <c r="Z9" s="500"/>
      <c r="AA9" s="501"/>
    </row>
    <row r="10" spans="5:29" ht="31.5" customHeight="1">
      <c r="E10" s="443"/>
      <c r="F10" s="430"/>
      <c r="G10" s="430"/>
      <c r="H10" s="430"/>
      <c r="I10" s="430"/>
      <c r="J10" s="430"/>
      <c r="K10" s="430"/>
      <c r="L10" s="430"/>
      <c r="M10" s="430" t="s">
        <v>15</v>
      </c>
      <c r="N10" s="430"/>
      <c r="O10" s="430"/>
      <c r="P10" s="430" t="s">
        <v>16</v>
      </c>
      <c r="Q10" s="430"/>
      <c r="R10" s="443"/>
      <c r="S10" s="443"/>
      <c r="T10" s="430"/>
      <c r="U10" s="430"/>
      <c r="V10" s="430"/>
      <c r="W10" s="430"/>
      <c r="X10" s="430"/>
      <c r="Y10" s="437" t="s">
        <v>709</v>
      </c>
      <c r="Z10" s="438"/>
      <c r="AA10" s="439"/>
    </row>
    <row r="11" spans="5:29" ht="78.75" customHeight="1">
      <c r="E11" s="429"/>
      <c r="F11" s="430"/>
      <c r="G11" s="430"/>
      <c r="H11" s="430"/>
      <c r="I11" s="430"/>
      <c r="J11" s="430"/>
      <c r="K11" s="430"/>
      <c r="L11" s="430"/>
      <c r="M11" s="27" t="s">
        <v>17</v>
      </c>
      <c r="N11" s="27" t="s">
        <v>18</v>
      </c>
      <c r="O11" s="27" t="s">
        <v>19</v>
      </c>
      <c r="P11" s="430"/>
      <c r="Q11" s="430"/>
      <c r="R11" s="429"/>
      <c r="S11" s="429"/>
      <c r="T11" s="430"/>
      <c r="U11" s="27" t="s">
        <v>20</v>
      </c>
      <c r="V11" s="27" t="s">
        <v>21</v>
      </c>
      <c r="W11" s="430"/>
      <c r="X11" s="430"/>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iiYfQkRLpWWQ/KGuDlMKFQ+uDRu4JyH4YbpgKim37rAFHNY87jwLPcfcSkwvY/ZzPl6CQCopGCxbQUKcTkgV/g==" saltValue="NQcDZ7GER2iwGZHF7nFMuA=="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F12" sqref="F12"/>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f ca="1">+IFERROR(IF(COUNT(I13:I16),ROUND(SUMIF($F$13:I16,"Category",I13:I16),0),""),"")</f>
        <v>0</v>
      </c>
      <c r="J3">
        <f ca="1">+IFERROR(IF(COUNT(J13:J16),ROUND(SUMIF($F$13:J16,"Category",J13:J16),0),""),"")</f>
        <v>0</v>
      </c>
      <c r="K3" t="str">
        <f>+IFERROR(IF(COUNT(K13:K16),ROUND(SUMIF($F$13:K16,"Category",K13:K16),0),""),"")</f>
        <v/>
      </c>
      <c r="L3" t="str">
        <f>+IFERROR(IF(COUNT(L13:L16),ROUND(SUMIF($F$13:L16,"Category",L13:L16),0),""),"")</f>
        <v/>
      </c>
      <c r="M3">
        <f ca="1">+IFERROR(IF(COUNT(M13:M16),ROUND(SUMIF($F$13:M16,"Category",M13:M16),0),""),"")</f>
        <v>0</v>
      </c>
      <c r="N3">
        <f ca="1">+IFERROR(IF(COUNT(N13:N16),ROUND(SUMIF($F$13:N16,"Category",N13:N16),2),""),"")</f>
        <v>0</v>
      </c>
      <c r="O3">
        <f ca="1">+IFERROR(IF(COUNT(O13:O16),ROUND(SUMIF($F$13:O16,"Category",O13:O16),0),""),"")</f>
        <v>0</v>
      </c>
      <c r="P3" t="str">
        <f>+IFERROR(IF(COUNT(P13:P16),ROUND(SUMIF($F$13:P16,"Category",P13:P16),0),""),"")</f>
        <v/>
      </c>
      <c r="Q3">
        <f ca="1">+IFERROR(IF(COUNT(Q13:Q16),ROUND(SUMIF($F$13:Q16,"Category",Q13:Q16),0),""),"")</f>
        <v>0</v>
      </c>
      <c r="R3">
        <f ca="1">+IFERROR(IF(COUNT(R13:R16),ROUND(SUMIF($F$13:R16,"Category",R13:R16),2),""),"")</f>
        <v>0</v>
      </c>
      <c r="S3" t="str">
        <f>+IFERROR(IF(COUNT(S13:S16),ROUND(SUMIF($F$13:S16,"Category",S13:S16),0),""),"")</f>
        <v/>
      </c>
      <c r="T3" t="str">
        <f>+IFERROR(IF(COUNT(T13:T16),ROUND(SUMIF($F$13:T16,"Category",T13:T16),0),""),"")</f>
        <v/>
      </c>
      <c r="U3" t="str">
        <f>+IFERROR(IF(COUNT(U13:U16),ROUND(SUMIF($F$13:U16,"Category",U13:U16),0),""),"")</f>
        <v/>
      </c>
      <c r="V3">
        <f ca="1">+IFERROR(IF(COUNT(V13:V16),ROUND(SUMIF($F$13:V16,"Category",V13:V16),2),""),"")</f>
        <v>0</v>
      </c>
      <c r="W3" t="str">
        <f>+IFERROR(IF(COUNT(W13:W16),ROUND(SUMIF($F$13:W16,"Category",W13:W16),0),""),"")</f>
        <v/>
      </c>
      <c r="X3" t="str">
        <f>+IFERROR(IF(COUNT(X13:X16),ROUND(SUMIF($F$13:X16,"Category",X13:X16),2),""),"")</f>
        <v/>
      </c>
      <c r="Y3">
        <f ca="1">+IFERROR(IF(COUNT(Y13:Y16),ROUND(SUMIF($F$13:Y16,"Category",Y13:Y16),0),""),"")</f>
        <v>0</v>
      </c>
    </row>
    <row r="4" spans="4:54" hidden="1"/>
    <row r="5" spans="4:54" hidden="1"/>
    <row r="6" spans="4:54" hidden="1"/>
    <row r="9" spans="4:54" ht="29.25" customHeight="1">
      <c r="D9" s="508" t="s">
        <v>119</v>
      </c>
      <c r="E9" s="508" t="s">
        <v>34</v>
      </c>
      <c r="F9" s="508" t="s">
        <v>376</v>
      </c>
      <c r="G9" s="508" t="s">
        <v>118</v>
      </c>
      <c r="H9" s="430" t="s">
        <v>1</v>
      </c>
      <c r="I9" s="508" t="s">
        <v>368</v>
      </c>
      <c r="J9" s="430" t="s">
        <v>3</v>
      </c>
      <c r="K9" s="430" t="s">
        <v>4</v>
      </c>
      <c r="L9" s="430" t="s">
        <v>5</v>
      </c>
      <c r="M9" s="430" t="s">
        <v>6</v>
      </c>
      <c r="N9" s="430" t="s">
        <v>7</v>
      </c>
      <c r="O9" s="430" t="s">
        <v>8</v>
      </c>
      <c r="P9" s="430"/>
      <c r="Q9" s="430"/>
      <c r="R9" s="430"/>
      <c r="S9" s="430" t="s">
        <v>9</v>
      </c>
      <c r="T9" s="508" t="s">
        <v>447</v>
      </c>
      <c r="U9" s="508" t="s">
        <v>116</v>
      </c>
      <c r="V9" s="430" t="s">
        <v>89</v>
      </c>
      <c r="W9" s="430" t="s">
        <v>12</v>
      </c>
      <c r="X9" s="430"/>
      <c r="Y9" s="430" t="s">
        <v>14</v>
      </c>
      <c r="Z9" s="430" t="s">
        <v>441</v>
      </c>
      <c r="AA9" s="499" t="s">
        <v>708</v>
      </c>
      <c r="AB9" s="500"/>
      <c r="AC9" s="501"/>
      <c r="AV9" t="s">
        <v>34</v>
      </c>
    </row>
    <row r="10" spans="4:54" ht="31.5" customHeight="1">
      <c r="D10" s="443"/>
      <c r="E10" s="443"/>
      <c r="F10" s="443"/>
      <c r="G10" s="443"/>
      <c r="H10" s="430"/>
      <c r="I10" s="443"/>
      <c r="J10" s="430"/>
      <c r="K10" s="430"/>
      <c r="L10" s="430"/>
      <c r="M10" s="430"/>
      <c r="N10" s="430"/>
      <c r="O10" s="430" t="s">
        <v>15</v>
      </c>
      <c r="P10" s="430"/>
      <c r="Q10" s="430"/>
      <c r="R10" s="430" t="s">
        <v>16</v>
      </c>
      <c r="S10" s="430"/>
      <c r="T10" s="443"/>
      <c r="U10" s="443"/>
      <c r="V10" s="430"/>
      <c r="W10" s="430"/>
      <c r="X10" s="430"/>
      <c r="Y10" s="430"/>
      <c r="Z10" s="430"/>
      <c r="AA10" s="437" t="s">
        <v>709</v>
      </c>
      <c r="AB10" s="438"/>
      <c r="AC10" s="439"/>
      <c r="AV10" t="s">
        <v>379</v>
      </c>
    </row>
    <row r="11" spans="4:54" ht="45">
      <c r="D11" s="429"/>
      <c r="E11" s="429"/>
      <c r="F11" s="429"/>
      <c r="G11" s="429"/>
      <c r="H11" s="430"/>
      <c r="I11" s="429"/>
      <c r="J11" s="430"/>
      <c r="K11" s="430"/>
      <c r="L11" s="430"/>
      <c r="M11" s="430"/>
      <c r="N11" s="430"/>
      <c r="O11" s="27" t="s">
        <v>17</v>
      </c>
      <c r="P11" s="27" t="s">
        <v>18</v>
      </c>
      <c r="Q11" s="27" t="s">
        <v>19</v>
      </c>
      <c r="R11" s="430"/>
      <c r="S11" s="430"/>
      <c r="T11" s="429"/>
      <c r="U11" s="429"/>
      <c r="V11" s="430"/>
      <c r="W11" s="27" t="s">
        <v>20</v>
      </c>
      <c r="X11" s="27" t="s">
        <v>21</v>
      </c>
      <c r="Y11" s="430"/>
      <c r="Z11" s="430"/>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545" t="s">
        <v>440</v>
      </c>
      <c r="F15" s="545" t="s">
        <v>379</v>
      </c>
      <c r="G15" s="545" t="s">
        <v>895</v>
      </c>
      <c r="H15" s="542" t="s">
        <v>896</v>
      </c>
      <c r="I15" s="548">
        <v>1</v>
      </c>
      <c r="J15" s="38">
        <v>117000</v>
      </c>
      <c r="K15" s="38"/>
      <c r="L15" s="38"/>
      <c r="M15" s="543">
        <f>+IFERROR(IF(COUNT(J15:L15),ROUND(SUM(J15:L15),0),""),"")</f>
        <v>117000</v>
      </c>
      <c r="N15" s="187">
        <f>+IFERROR(IF(COUNT(M15),ROUND(M15/'Shareholding Pattern'!$L$78*100,2),""),"")</f>
        <v>5.97</v>
      </c>
      <c r="O15" s="38">
        <f>IF(J15="","",J15)</f>
        <v>117000</v>
      </c>
      <c r="P15" s="38"/>
      <c r="Q15" s="543">
        <f>+IFERROR(IF(COUNT(O15:P15),ROUND(SUM(O15,P15),2),""),"")</f>
        <v>117000</v>
      </c>
      <c r="R15" s="187">
        <f>+IFERROR(IF(COUNT(Q15),ROUND(Q15/('Shareholding Pattern'!$P$79)*100,2),""),"")</f>
        <v>5.97</v>
      </c>
      <c r="S15" s="38"/>
      <c r="T15" s="38"/>
      <c r="U15" s="543" t="str">
        <f>+IFERROR(IF(COUNT(S15:T15),ROUND(SUM(S15:T15),0),""),"")</f>
        <v/>
      </c>
      <c r="V15" s="186">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hidden="1">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0</v>
      </c>
      <c r="J17" s="52">
        <f ca="1">+IFERROR(IF(COUNT(J13:J16),ROUND(SUMIF($F$13:J16,"Category",J13:J16),0),""),"")</f>
        <v>0</v>
      </c>
      <c r="K17" s="52" t="str">
        <f>+IFERROR(IF(COUNT(K13:K16),ROUND(SUMIF($F$13:K16,"Category",K13:K16),0),""),"")</f>
        <v/>
      </c>
      <c r="L17" s="52" t="str">
        <f>+IFERROR(IF(COUNT(L13:L16),ROUND(SUMIF($F$13:L16,"Category",L13:L16),0),""),"")</f>
        <v/>
      </c>
      <c r="M17" s="52">
        <f ca="1">+IFERROR(IF(COUNT(M13:M16),ROUND(SUMIF($F$13:M16,"Category",M13:M16),0),""),"")</f>
        <v>0</v>
      </c>
      <c r="N17" s="186">
        <f ca="1">+IFERROR(IF(COUNT(N13:N16),ROUND(SUMIF($F$13:N16,"Category",N13:N16),2),""),"")</f>
        <v>0</v>
      </c>
      <c r="O17" s="160">
        <f ca="1">+IFERROR(IF(COUNT(O13:O16),ROUND(SUMIF($F$13:O16,"Category",O13:O16),0),""),"")</f>
        <v>0</v>
      </c>
      <c r="P17" s="160" t="str">
        <f>+IFERROR(IF(COUNT(P13:P16),ROUND(SUMIF($F$13:P16,"Category",P13:P16),0),""),"")</f>
        <v/>
      </c>
      <c r="Q17" s="160">
        <f ca="1">+IFERROR(IF(COUNT(Q13:Q16),ROUND(SUMIF($F$13:Q16,"Category",Q13:Q16),0),""),"")</f>
        <v>0</v>
      </c>
      <c r="R17" s="186">
        <f ca="1">+IFERROR(IF(COUNT(R13:R16),ROUND(SUMIF($F$13:R16,"Category",R13:R16),2),""),"")</f>
        <v>0</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0</v>
      </c>
      <c r="W17" s="52" t="str">
        <f>+IFERROR(IF(COUNT(W13:W16),ROUND(SUMIF($F$13:W16,"Category",W13:W16),0),""),"")</f>
        <v/>
      </c>
      <c r="X17" s="186" t="str">
        <f>+IFERROR(IF(COUNT(W17),ROUND(SUM(W17)/SUM(M17)*100,2),""),0)</f>
        <v/>
      </c>
      <c r="Y17" s="52">
        <f ca="1">+IFERROR(IF(COUNT(Y13:Y16),ROUND(SUMIF($F$13:Y16,"Category",Y13:Y16),0),""),"")</f>
        <v>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OF/mcytqVXUT871l29Z5KMVpChUvL2XjmK0qIWuYJdm3NKH00lMOgN1lxpnf6t+TSUx6UyZoxwD4Gx5onQZFww==" saltValue="AHpdnBoxgIuCBruGSHStkQ=="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D13" sqref="D13"/>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20" t="s">
        <v>842</v>
      </c>
      <c r="E8" s="521"/>
      <c r="F8" s="522"/>
      <c r="G8" s="361"/>
    </row>
    <row r="9" spans="4:14" ht="31.5">
      <c r="D9" s="344" t="s">
        <v>107</v>
      </c>
      <c r="E9" s="344" t="s">
        <v>858</v>
      </c>
      <c r="F9" s="344" t="s">
        <v>850</v>
      </c>
      <c r="G9" s="362"/>
    </row>
    <row r="10" spans="4:14" ht="20.100000000000001" customHeight="1">
      <c r="D10" s="264" t="s">
        <v>843</v>
      </c>
      <c r="E10" s="358">
        <v>10</v>
      </c>
      <c r="F10" s="359">
        <v>0</v>
      </c>
      <c r="G10" s="363"/>
      <c r="K10">
        <v>0</v>
      </c>
      <c r="L10">
        <v>0</v>
      </c>
      <c r="M10">
        <v>0</v>
      </c>
      <c r="N10">
        <v>0</v>
      </c>
    </row>
    <row r="11" spans="4:14" ht="20.100000000000001" customHeight="1">
      <c r="D11" s="265" t="s">
        <v>844</v>
      </c>
      <c r="E11" s="358">
        <v>10</v>
      </c>
      <c r="F11" s="358">
        <v>0</v>
      </c>
      <c r="G11" s="363"/>
      <c r="K11">
        <v>0</v>
      </c>
      <c r="L11">
        <v>0</v>
      </c>
      <c r="M11">
        <v>0</v>
      </c>
      <c r="N11">
        <v>0</v>
      </c>
    </row>
    <row r="12" spans="4:14" ht="20.100000000000001" customHeight="1">
      <c r="D12" s="265" t="s">
        <v>845</v>
      </c>
      <c r="E12" s="358">
        <v>10</v>
      </c>
      <c r="F12" s="358">
        <v>0</v>
      </c>
      <c r="G12" s="363"/>
      <c r="K12">
        <v>0</v>
      </c>
      <c r="L12">
        <v>0</v>
      </c>
      <c r="M12">
        <v>0</v>
      </c>
      <c r="N12">
        <v>0</v>
      </c>
    </row>
    <row r="13" spans="4:14">
      <c r="D13" s="265" t="s">
        <v>846</v>
      </c>
      <c r="E13" s="358">
        <v>10</v>
      </c>
      <c r="F13" s="358">
        <v>0</v>
      </c>
      <c r="G13" s="363"/>
      <c r="K13">
        <v>0</v>
      </c>
      <c r="L13">
        <v>0</v>
      </c>
      <c r="M13">
        <v>0</v>
      </c>
      <c r="N13">
        <v>0</v>
      </c>
    </row>
    <row r="14" spans="4:14" ht="21.75" customHeight="1">
      <c r="D14" s="267" t="s">
        <v>847</v>
      </c>
      <c r="E14" s="360">
        <v>10</v>
      </c>
      <c r="F14" s="360">
        <v>0</v>
      </c>
      <c r="G14" s="363"/>
      <c r="K14">
        <v>0</v>
      </c>
      <c r="L14">
        <v>0</v>
      </c>
      <c r="M14">
        <v>0</v>
      </c>
      <c r="N14">
        <v>0</v>
      </c>
    </row>
    <row r="15" spans="4:14" ht="91.5" customHeight="1">
      <c r="D15" s="524" t="s">
        <v>857</v>
      </c>
      <c r="E15" s="525"/>
      <c r="F15" s="526"/>
    </row>
    <row r="16" spans="4:14" ht="15" customHeight="1">
      <c r="D16" s="523"/>
      <c r="E16" s="523"/>
      <c r="F16" s="69"/>
    </row>
  </sheetData>
  <sheetProtection algorithmName="SHA-512" hashValue="ziHTIId2QGzB5QWjEcZl0qcqowyn7ZG4/GGZ9+169I+Eb/hK+piz+Tb99JkmHdRbVjBO7tMxw8R0Rvw36PHKzw==" saltValue="9ys4o4SiIkbMtEpRxALoN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841</v>
      </c>
      <c r="B61" t="s">
        <v>719</v>
      </c>
      <c r="C61" t="s">
        <v>236</v>
      </c>
      <c r="D61" t="s">
        <v>216</v>
      </c>
    </row>
    <row r="62" spans="1:4">
      <c r="A62" s="271" t="s">
        <v>275</v>
      </c>
      <c r="B62" t="s">
        <v>181</v>
      </c>
      <c r="C62" t="s">
        <v>236</v>
      </c>
      <c r="D62" t="s">
        <v>216</v>
      </c>
    </row>
    <row r="63" spans="1:4">
      <c r="A63" s="271" t="s">
        <v>276</v>
      </c>
      <c r="B63" t="s">
        <v>182</v>
      </c>
      <c r="C63" t="s">
        <v>236</v>
      </c>
      <c r="D63" t="s">
        <v>216</v>
      </c>
    </row>
    <row r="64" spans="1:4">
      <c r="A64" s="271" t="s">
        <v>801</v>
      </c>
      <c r="B64" t="s">
        <v>720</v>
      </c>
      <c r="C64" t="s">
        <v>236</v>
      </c>
      <c r="D64" t="s">
        <v>216</v>
      </c>
    </row>
    <row r="65" spans="1:4">
      <c r="A65" s="271" t="s">
        <v>802</v>
      </c>
      <c r="B65" t="s">
        <v>721</v>
      </c>
      <c r="C65" t="s">
        <v>236</v>
      </c>
      <c r="D65" t="s">
        <v>216</v>
      </c>
    </row>
    <row r="66" spans="1:4">
      <c r="A66" s="273" t="s">
        <v>278</v>
      </c>
      <c r="B66" t="s">
        <v>183</v>
      </c>
      <c r="C66" t="s">
        <v>236</v>
      </c>
      <c r="D66" t="s">
        <v>216</v>
      </c>
    </row>
    <row r="67" spans="1:4">
      <c r="A67" s="271" t="s">
        <v>803</v>
      </c>
      <c r="B67" t="s">
        <v>722</v>
      </c>
      <c r="C67" t="s">
        <v>236</v>
      </c>
      <c r="D67" t="s">
        <v>216</v>
      </c>
    </row>
    <row r="68" spans="1:4">
      <c r="A68" s="271" t="s">
        <v>804</v>
      </c>
      <c r="B68" t="s">
        <v>723</v>
      </c>
      <c r="C68" t="s">
        <v>236</v>
      </c>
      <c r="D68" t="s">
        <v>216</v>
      </c>
    </row>
    <row r="69" spans="1:4">
      <c r="A69" s="277" t="s">
        <v>839</v>
      </c>
      <c r="B69" s="276" t="s">
        <v>805</v>
      </c>
      <c r="C69" t="s">
        <v>236</v>
      </c>
      <c r="D69" t="s">
        <v>216</v>
      </c>
    </row>
    <row r="70" spans="1:4">
      <c r="A70" s="271" t="s">
        <v>806</v>
      </c>
      <c r="B70" t="s">
        <v>724</v>
      </c>
      <c r="C70" t="s">
        <v>236</v>
      </c>
      <c r="D70" t="s">
        <v>216</v>
      </c>
    </row>
    <row r="71" spans="1:4">
      <c r="A71" s="271" t="s">
        <v>274</v>
      </c>
      <c r="B71" t="s">
        <v>180</v>
      </c>
      <c r="C71" t="s">
        <v>236</v>
      </c>
      <c r="D71" t="s">
        <v>216</v>
      </c>
    </row>
    <row r="72" spans="1:4">
      <c r="A72" s="271" t="s">
        <v>807</v>
      </c>
      <c r="B72" t="s">
        <v>725</v>
      </c>
      <c r="C72" t="s">
        <v>236</v>
      </c>
      <c r="D72" t="s">
        <v>216</v>
      </c>
    </row>
    <row r="73" spans="1:4">
      <c r="A73" s="271" t="s">
        <v>808</v>
      </c>
      <c r="B73" t="s">
        <v>726</v>
      </c>
      <c r="C73" t="s">
        <v>236</v>
      </c>
      <c r="D73" t="s">
        <v>216</v>
      </c>
    </row>
    <row r="74" spans="1:4">
      <c r="A74" s="271" t="s">
        <v>809</v>
      </c>
      <c r="B74" t="s">
        <v>727</v>
      </c>
      <c r="C74" t="s">
        <v>236</v>
      </c>
      <c r="D74" t="s">
        <v>216</v>
      </c>
    </row>
    <row r="75" spans="1:4">
      <c r="A75" s="271" t="s">
        <v>279</v>
      </c>
      <c r="B75" t="s">
        <v>184</v>
      </c>
      <c r="C75" t="s">
        <v>236</v>
      </c>
      <c r="D75" t="s">
        <v>216</v>
      </c>
    </row>
    <row r="76" spans="1:4">
      <c r="A76" s="271" t="s">
        <v>810</v>
      </c>
      <c r="B76" t="s">
        <v>728</v>
      </c>
      <c r="C76" t="s">
        <v>236</v>
      </c>
      <c r="D76" t="s">
        <v>216</v>
      </c>
    </row>
    <row r="77" spans="1:4">
      <c r="A77" s="277" t="s">
        <v>840</v>
      </c>
      <c r="B77" s="276" t="s">
        <v>838</v>
      </c>
      <c r="C77" t="s">
        <v>236</v>
      </c>
      <c r="D77" t="s">
        <v>216</v>
      </c>
    </row>
    <row r="78" spans="1:4">
      <c r="A78" s="271" t="s">
        <v>811</v>
      </c>
      <c r="B78" t="s">
        <v>729</v>
      </c>
      <c r="C78" t="s">
        <v>236</v>
      </c>
      <c r="D78" t="s">
        <v>216</v>
      </c>
    </row>
    <row r="79" spans="1:4">
      <c r="A79" s="271" t="s">
        <v>812</v>
      </c>
      <c r="B79" t="s">
        <v>730</v>
      </c>
      <c r="C79" t="s">
        <v>236</v>
      </c>
      <c r="D79" t="s">
        <v>216</v>
      </c>
    </row>
    <row r="80" spans="1:4" ht="30">
      <c r="A80" s="271" t="s">
        <v>813</v>
      </c>
      <c r="B80" s="343" t="s">
        <v>731</v>
      </c>
      <c r="C80" t="s">
        <v>236</v>
      </c>
      <c r="D80" t="s">
        <v>216</v>
      </c>
    </row>
    <row r="81" spans="1:4">
      <c r="A81" s="277" t="s">
        <v>372</v>
      </c>
      <c r="B81" s="276" t="s">
        <v>373</v>
      </c>
      <c r="C81" t="s">
        <v>236</v>
      </c>
      <c r="D81" t="s">
        <v>216</v>
      </c>
    </row>
    <row r="82" spans="1:4">
      <c r="A82" s="271" t="s">
        <v>814</v>
      </c>
      <c r="B82" t="s">
        <v>732</v>
      </c>
      <c r="C82" t="s">
        <v>236</v>
      </c>
      <c r="D82" t="s">
        <v>216</v>
      </c>
    </row>
    <row r="83" spans="1:4">
      <c r="A83" s="271" t="s">
        <v>815</v>
      </c>
      <c r="B83" t="s">
        <v>733</v>
      </c>
      <c r="C83" t="s">
        <v>236</v>
      </c>
      <c r="D83" t="s">
        <v>216</v>
      </c>
    </row>
    <row r="84" spans="1:4">
      <c r="A84" s="271"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6" t="s">
        <v>824</v>
      </c>
      <c r="B92" t="s">
        <v>742</v>
      </c>
      <c r="C92" t="s">
        <v>236</v>
      </c>
      <c r="D92" t="s">
        <v>216</v>
      </c>
    </row>
    <row r="93" spans="1:4">
      <c r="A93" t="s">
        <v>825</v>
      </c>
      <c r="B93" t="s">
        <v>743</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69" t="s">
        <v>611</v>
      </c>
      <c r="B216" s="269"/>
      <c r="C216" s="269"/>
      <c r="D216" s="269"/>
      <c r="E216" s="269"/>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69" t="s">
        <v>848</v>
      </c>
      <c r="B235" s="269"/>
      <c r="C235" s="269"/>
      <c r="D235" s="269"/>
      <c r="E235" s="269"/>
    </row>
    <row r="236" spans="1:5" ht="105">
      <c r="A236" t="s">
        <v>851</v>
      </c>
      <c r="B236" t="s">
        <v>849</v>
      </c>
      <c r="C236" t="s">
        <v>247</v>
      </c>
      <c r="D236" t="s">
        <v>225</v>
      </c>
      <c r="E236" s="343" t="s">
        <v>855</v>
      </c>
    </row>
    <row r="237" spans="1:5" ht="105">
      <c r="A237" t="s">
        <v>853</v>
      </c>
      <c r="B237" t="s">
        <v>850</v>
      </c>
      <c r="C237" t="s">
        <v>247</v>
      </c>
      <c r="D237" t="s">
        <v>225</v>
      </c>
      <c r="E237" s="343" t="s">
        <v>855</v>
      </c>
    </row>
    <row r="238" spans="1:5" ht="105">
      <c r="A238" t="s">
        <v>854</v>
      </c>
      <c r="B238" t="s">
        <v>852</v>
      </c>
      <c r="C238" t="s">
        <v>247</v>
      </c>
      <c r="D238" t="s">
        <v>225</v>
      </c>
      <c r="E238" s="343"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27" t="s">
        <v>122</v>
      </c>
      <c r="D9" s="508" t="s">
        <v>34</v>
      </c>
      <c r="E9" s="430" t="s">
        <v>121</v>
      </c>
      <c r="F9" s="430" t="s">
        <v>118</v>
      </c>
      <c r="G9" s="430" t="s">
        <v>1</v>
      </c>
      <c r="H9" s="430" t="s">
        <v>368</v>
      </c>
      <c r="I9" s="430" t="s">
        <v>3</v>
      </c>
      <c r="J9" s="430" t="s">
        <v>4</v>
      </c>
      <c r="K9" s="430" t="s">
        <v>5</v>
      </c>
      <c r="L9" s="430" t="s">
        <v>6</v>
      </c>
      <c r="M9" s="430" t="s">
        <v>7</v>
      </c>
      <c r="N9" s="430" t="s">
        <v>8</v>
      </c>
      <c r="O9" s="430"/>
      <c r="P9" s="430"/>
      <c r="Q9" s="430"/>
      <c r="R9" s="430" t="s">
        <v>9</v>
      </c>
      <c r="S9" s="508" t="s">
        <v>447</v>
      </c>
      <c r="T9" s="508" t="s">
        <v>116</v>
      </c>
      <c r="U9" s="430" t="s">
        <v>89</v>
      </c>
      <c r="V9" s="430" t="s">
        <v>12</v>
      </c>
      <c r="W9" s="430"/>
      <c r="X9" s="430" t="s">
        <v>14</v>
      </c>
      <c r="Y9" s="430" t="s">
        <v>441</v>
      </c>
    </row>
    <row r="10" spans="3:30" ht="31.5" customHeight="1">
      <c r="C10" s="528"/>
      <c r="D10" s="443"/>
      <c r="E10" s="430"/>
      <c r="F10" s="430"/>
      <c r="G10" s="430"/>
      <c r="H10" s="430"/>
      <c r="I10" s="430"/>
      <c r="J10" s="430"/>
      <c r="K10" s="430"/>
      <c r="L10" s="430"/>
      <c r="M10" s="430"/>
      <c r="N10" s="430" t="s">
        <v>15</v>
      </c>
      <c r="O10" s="430"/>
      <c r="P10" s="430"/>
      <c r="Q10" s="430" t="s">
        <v>16</v>
      </c>
      <c r="R10" s="430"/>
      <c r="S10" s="443"/>
      <c r="T10" s="443"/>
      <c r="U10" s="430"/>
      <c r="V10" s="430"/>
      <c r="W10" s="430"/>
      <c r="X10" s="430"/>
      <c r="Y10" s="430"/>
    </row>
    <row r="11" spans="3:30" ht="78.75" customHeight="1">
      <c r="C11" s="529"/>
      <c r="D11" s="429"/>
      <c r="E11" s="430"/>
      <c r="F11" s="430"/>
      <c r="G11" s="430"/>
      <c r="H11" s="430"/>
      <c r="I11" s="430"/>
      <c r="J11" s="430"/>
      <c r="K11" s="430"/>
      <c r="L11" s="430"/>
      <c r="M11" s="430"/>
      <c r="N11" s="27" t="s">
        <v>17</v>
      </c>
      <c r="O11" s="27" t="s">
        <v>18</v>
      </c>
      <c r="P11" s="27" t="s">
        <v>19</v>
      </c>
      <c r="Q11" s="430"/>
      <c r="R11" s="430"/>
      <c r="S11" s="429"/>
      <c r="T11" s="429"/>
      <c r="U11" s="430"/>
      <c r="V11" s="27" t="s">
        <v>20</v>
      </c>
      <c r="W11" s="27" t="s">
        <v>21</v>
      </c>
      <c r="X11" s="430"/>
      <c r="Y11" s="430"/>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xknJMBeJtr4/G12vqZDEICUUSBLTybGdCcbOsik4aBCDjNthebOG0cyU8F0bb818BUySP5ELGejAkf8Z4udgHA==" saltValue="Jno98eEjvJmCy2QpGb+el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08" t="s">
        <v>119</v>
      </c>
      <c r="E9" s="430" t="s">
        <v>118</v>
      </c>
      <c r="F9" s="430" t="s">
        <v>1</v>
      </c>
      <c r="G9" s="430" t="s">
        <v>368</v>
      </c>
      <c r="H9" s="430" t="s">
        <v>3</v>
      </c>
      <c r="I9" s="430" t="s">
        <v>4</v>
      </c>
      <c r="J9" s="430" t="s">
        <v>5</v>
      </c>
      <c r="K9" s="430" t="s">
        <v>6</v>
      </c>
      <c r="L9" s="430" t="s">
        <v>7</v>
      </c>
      <c r="M9" s="430" t="s">
        <v>8</v>
      </c>
      <c r="N9" s="430"/>
      <c r="O9" s="430"/>
      <c r="P9" s="430"/>
      <c r="Q9" s="430" t="s">
        <v>9</v>
      </c>
      <c r="R9" s="508" t="s">
        <v>447</v>
      </c>
      <c r="S9" s="508" t="s">
        <v>116</v>
      </c>
      <c r="T9" s="430" t="s">
        <v>89</v>
      </c>
      <c r="U9" s="430" t="s">
        <v>12</v>
      </c>
      <c r="V9" s="430"/>
      <c r="W9" s="430" t="s">
        <v>14</v>
      </c>
      <c r="X9" s="430" t="s">
        <v>441</v>
      </c>
    </row>
    <row r="10" spans="4:30" ht="31.5" customHeight="1">
      <c r="D10" s="443"/>
      <c r="E10" s="430"/>
      <c r="F10" s="430"/>
      <c r="G10" s="430"/>
      <c r="H10" s="430"/>
      <c r="I10" s="430"/>
      <c r="J10" s="430"/>
      <c r="K10" s="430"/>
      <c r="L10" s="430"/>
      <c r="M10" s="430" t="s">
        <v>15</v>
      </c>
      <c r="N10" s="430"/>
      <c r="O10" s="430"/>
      <c r="P10" s="430" t="s">
        <v>16</v>
      </c>
      <c r="Q10" s="430"/>
      <c r="R10" s="443"/>
      <c r="S10" s="443"/>
      <c r="T10" s="430"/>
      <c r="U10" s="430"/>
      <c r="V10" s="430"/>
      <c r="W10" s="430"/>
      <c r="X10" s="430"/>
    </row>
    <row r="11" spans="4:30" ht="45">
      <c r="D11" s="429"/>
      <c r="E11" s="430"/>
      <c r="F11" s="430"/>
      <c r="G11" s="430"/>
      <c r="H11" s="430"/>
      <c r="I11" s="430"/>
      <c r="J11" s="430"/>
      <c r="K11" s="430"/>
      <c r="L11" s="430"/>
      <c r="M11" s="27" t="s">
        <v>17</v>
      </c>
      <c r="N11" s="27" t="s">
        <v>18</v>
      </c>
      <c r="O11" s="27" t="s">
        <v>19</v>
      </c>
      <c r="P11" s="430"/>
      <c r="Q11" s="430"/>
      <c r="R11" s="429"/>
      <c r="S11" s="429"/>
      <c r="T11" s="430"/>
      <c r="U11" s="27" t="s">
        <v>20</v>
      </c>
      <c r="V11" s="27" t="s">
        <v>21</v>
      </c>
      <c r="W11" s="430"/>
      <c r="X11" s="430"/>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0B0cVRGNNssEc7SQyQFGa/WKf3txe688P1BYL90N8DklLhU0/coSkcVAYY5mIMY7aQ2hYQMGiG76L4KsFhP5SQ==" saltValue="RjuSpezK+8BbWhMRrEoetA==" spinCount="100000" sheet="1" objects="1" scenarios="1"/>
  <mergeCells count="19">
    <mergeCell ref="P10:P11"/>
    <mergeCell ref="F9:F11"/>
    <mergeCell ref="G9:G11"/>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31" t="s">
        <v>375</v>
      </c>
      <c r="F9" s="432"/>
      <c r="G9" s="432"/>
      <c r="H9" s="432"/>
      <c r="I9" s="433"/>
      <c r="J9" s="17"/>
    </row>
    <row r="10" spans="5:10">
      <c r="E10" s="508" t="s">
        <v>119</v>
      </c>
      <c r="F10" s="508" t="s">
        <v>126</v>
      </c>
      <c r="G10" s="508" t="s">
        <v>127</v>
      </c>
      <c r="H10" s="508" t="s">
        <v>325</v>
      </c>
      <c r="I10" s="508" t="s">
        <v>326</v>
      </c>
      <c r="J10" s="17"/>
    </row>
    <row r="11" spans="5:10">
      <c r="E11" s="530"/>
      <c r="F11" s="443"/>
      <c r="G11" s="443"/>
      <c r="H11" s="443"/>
      <c r="I11" s="443"/>
      <c r="J11" s="17"/>
    </row>
    <row r="12" spans="5:10">
      <c r="E12" s="531"/>
      <c r="F12" s="429"/>
      <c r="G12" s="429"/>
      <c r="H12" s="429"/>
      <c r="I12" s="429"/>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0M0jWkY/PIgLQGNjCWOGV5h2xHnYn7alL5Pmji/+ja0jhYSi1JfioGHi6+qWmbMg+jsRdAxwE8GNL58x3ivjqw==" saltValue="NtNrslqgOjL/sITVW8gvk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881</v>
      </c>
      <c r="E1">
        <v>7</v>
      </c>
    </row>
    <row r="2" spans="2:5">
      <c r="B2" s="297" t="s">
        <v>882</v>
      </c>
    </row>
    <row r="3" spans="2:5">
      <c r="B3" s="297" t="s">
        <v>882</v>
      </c>
    </row>
    <row r="4" spans="2:5">
      <c r="B4" s="297" t="s">
        <v>882</v>
      </c>
    </row>
    <row r="5" spans="2:5">
      <c r="B5" s="297" t="s">
        <v>882</v>
      </c>
    </row>
    <row r="6" spans="2:5">
      <c r="B6" s="297" t="s">
        <v>882</v>
      </c>
    </row>
    <row r="7" spans="2:5">
      <c r="B7" s="297" t="s">
        <v>882</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34" t="s">
        <v>370</v>
      </c>
      <c r="E9" s="535"/>
      <c r="F9" s="535"/>
      <c r="G9" s="535"/>
      <c r="H9" s="536"/>
    </row>
    <row r="10" spans="4:9">
      <c r="D10" s="508" t="s">
        <v>119</v>
      </c>
      <c r="E10" s="508" t="s">
        <v>546</v>
      </c>
      <c r="F10" s="508" t="s">
        <v>128</v>
      </c>
      <c r="G10" s="508" t="s">
        <v>129</v>
      </c>
      <c r="H10" s="508" t="s">
        <v>130</v>
      </c>
    </row>
    <row r="11" spans="4:9">
      <c r="D11" s="532"/>
      <c r="E11" s="532"/>
      <c r="F11" s="443"/>
      <c r="G11" s="443"/>
      <c r="H11" s="443"/>
    </row>
    <row r="12" spans="4:9">
      <c r="D12" s="533"/>
      <c r="E12" s="533"/>
      <c r="F12" s="429"/>
      <c r="G12" s="429"/>
      <c r="H12" s="429"/>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31" t="s">
        <v>371</v>
      </c>
      <c r="F9" s="432"/>
      <c r="G9" s="432"/>
      <c r="H9" s="432"/>
      <c r="I9" s="83"/>
    </row>
    <row r="10" spans="5:9">
      <c r="E10" s="508" t="s">
        <v>119</v>
      </c>
      <c r="F10" s="508" t="s">
        <v>126</v>
      </c>
      <c r="G10" s="508" t="s">
        <v>127</v>
      </c>
      <c r="H10" s="508" t="s">
        <v>131</v>
      </c>
      <c r="I10" s="537" t="s">
        <v>327</v>
      </c>
    </row>
    <row r="11" spans="5:9">
      <c r="E11" s="532"/>
      <c r="F11" s="443"/>
      <c r="G11" s="443"/>
      <c r="H11" s="443"/>
      <c r="I11" s="538"/>
    </row>
    <row r="12" spans="5:9">
      <c r="E12" s="533"/>
      <c r="F12" s="429"/>
      <c r="G12" s="429"/>
      <c r="H12" s="429"/>
      <c r="I12" s="539"/>
    </row>
    <row r="13" spans="5:9" hidden="1">
      <c r="E13" s="53"/>
      <c r="F13" s="13"/>
      <c r="G13" s="81"/>
      <c r="H13" s="81"/>
      <c r="I13" s="84"/>
    </row>
    <row r="14" spans="5:9" ht="24.75" customHeight="1">
      <c r="E14" s="2"/>
      <c r="F14" s="35"/>
      <c r="G14" s="35"/>
      <c r="H14" s="35"/>
      <c r="I14" s="208" t="s">
        <v>392</v>
      </c>
    </row>
  </sheetData>
  <sheetProtection algorithmName="SHA-512" hashValue="uT9+Iku8NIBFynA4Iz1ysyDMBaVXX2JvhpnNo4mWiAMuLmgnTsE6/leIKznulPWJSOcWb/jXCBBWZTeK1hkwWw==" saltValue="9pJsYNIHaMPqpHnVh/YnT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Sanjana Shah</cp:lastModifiedBy>
  <cp:lastPrinted>2016-09-08T06:44:45Z</cp:lastPrinted>
  <dcterms:created xsi:type="dcterms:W3CDTF">2015-12-16T12:56:50Z</dcterms:created>
  <dcterms:modified xsi:type="dcterms:W3CDTF">2023-01-09T13:02:23Z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